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Budget" sheetId="1" state="visible" r:id="rId1"/>
  </sheets>
  <definedNames/>
  <calcPr calcId="124519" fullCalcOnLoad="1"/>
</workbook>
</file>

<file path=xl/styles.xml><?xml version="1.0" encoding="utf-8"?>
<styleSheet xmlns="http://schemas.openxmlformats.org/spreadsheetml/2006/main">
  <numFmts count="1">
    <numFmt numFmtId="164" formatCode="$#,##0.00"/>
  </numFmts>
  <fonts count="4">
    <font>
      <name val="Calibri"/>
      <family val="2"/>
      <color theme="1"/>
      <sz val="11"/>
      <scheme val="minor"/>
    </font>
    <font>
      <b val="1"/>
      <sz val="12"/>
    </font>
    <font>
      <b val="1"/>
    </font>
    <font>
      <b val="1"/>
      <sz val="11"/>
    </font>
  </fonts>
  <fills count="2">
    <fill>
      <patternFill/>
    </fill>
    <fill>
      <patternFill patternType="gray125"/>
    </fill>
  </fills>
  <borders count="2">
    <border>
      <left/>
      <right/>
      <top/>
      <bottom/>
      <diagonal/>
    </border>
    <border>
      <top style="thin"/>
    </border>
  </borders>
  <cellStyleXfs count="1">
    <xf numFmtId="0" fontId="0" fillId="0" borderId="0"/>
  </cellStyleXfs>
  <cellXfs count="12">
    <xf numFmtId="0" fontId="0" fillId="0" borderId="0" pivotButton="0" quotePrefix="0" xfId="0"/>
    <xf numFmtId="0" fontId="1" fillId="0" borderId="0" pivotButton="0" quotePrefix="0" xfId="0"/>
    <xf numFmtId="0" fontId="2" fillId="0" borderId="0" pivotButton="0" quotePrefix="0" xfId="0"/>
    <xf numFmtId="164" fontId="0" fillId="0" borderId="0" pivotButton="0" quotePrefix="0" xfId="0"/>
    <xf numFmtId="0" fontId="2" fillId="0" borderId="0" applyAlignment="1" pivotButton="0" quotePrefix="0" xfId="0">
      <alignment horizontal="center"/>
    </xf>
    <xf numFmtId="0" fontId="3" fillId="0" borderId="0" pivotButton="0" quotePrefix="0" xfId="0"/>
    <xf numFmtId="0" fontId="2" fillId="0" borderId="0" applyAlignment="1" pivotButton="0" quotePrefix="0" xfId="0">
      <alignment indent="1"/>
    </xf>
    <xf numFmtId="0" fontId="0" fillId="0" borderId="0" applyAlignment="1" pivotButton="0" quotePrefix="0" xfId="0">
      <alignment indent="2"/>
    </xf>
    <xf numFmtId="0" fontId="2" fillId="0" borderId="0" applyAlignment="1" pivotButton="0" quotePrefix="0" xfId="0">
      <alignment indent="2"/>
    </xf>
    <xf numFmtId="164" fontId="2" fillId="0" borderId="1" pivotButton="0" quotePrefix="0" xfId="0"/>
    <xf numFmtId="164" fontId="3" fillId="0" borderId="1" pivotButton="0" quotePrefix="0" xfId="0"/>
    <xf numFmtId="164" fontId="1"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P342"/>
  <sheetViews>
    <sheetView workbookViewId="0">
      <pane ySplit="9" topLeftCell="A10" activePane="bottomLeft" state="frozen"/>
      <selection pane="bottomLeft" activeCell="A1" sqref="A1"/>
    </sheetView>
  </sheetViews>
  <sheetFormatPr baseColWidth="8" defaultRowHeight="15"/>
  <cols>
    <col width="12" customWidth="1" min="1" max="1"/>
    <col width="30"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2" customWidth="1" min="15" max="15"/>
    <col width="40" customWidth="1" min="16" max="16"/>
  </cols>
  <sheetData>
    <row r="1">
      <c r="A1" s="1" t="inlineStr">
        <is>
          <t>Milano_Apartments</t>
        </is>
      </c>
    </row>
    <row r="2">
      <c r="A2" t="inlineStr">
        <is>
          <t>330 Units</t>
        </is>
      </c>
      <c r="C2" t="inlineStr">
        <is>
          <t>FY 2025 Budget</t>
        </is>
      </c>
    </row>
    <row r="4">
      <c r="A4" s="2" t="inlineStr">
        <is>
          <t>Total Revenue</t>
        </is>
      </c>
      <c r="B4" s="3">
        <f>O336</f>
        <v/>
      </c>
    </row>
    <row r="5">
      <c r="A5" s="2" t="inlineStr">
        <is>
          <t>Total Expenses</t>
        </is>
      </c>
      <c r="B5" s="3">
        <f>O338</f>
        <v/>
      </c>
    </row>
    <row r="6">
      <c r="A6" s="2" t="inlineStr">
        <is>
          <t>NOI</t>
        </is>
      </c>
      <c r="B6" s="3">
        <f>O340</f>
        <v/>
      </c>
    </row>
    <row r="7">
      <c r="A7" s="2" t="inlineStr">
        <is>
          <t>NOI/Unit</t>
        </is>
      </c>
      <c r="B7" s="3">
        <f>O340/330</f>
        <v/>
      </c>
    </row>
    <row r="9">
      <c r="A9" s="4" t="inlineStr">
        <is>
          <t>GL Code</t>
        </is>
      </c>
      <c r="B9" s="4" t="inlineStr">
        <is>
          <t>GL Name</t>
        </is>
      </c>
      <c r="C9" s="4" t="inlineStr">
        <is>
          <t>Jan</t>
        </is>
      </c>
      <c r="D9" s="4" t="inlineStr">
        <is>
          <t>Feb</t>
        </is>
      </c>
      <c r="E9" s="4" t="inlineStr">
        <is>
          <t>Mar</t>
        </is>
      </c>
      <c r="F9" s="4" t="inlineStr">
        <is>
          <t>Apr</t>
        </is>
      </c>
      <c r="G9" s="4" t="inlineStr">
        <is>
          <t>May</t>
        </is>
      </c>
      <c r="H9" s="4" t="inlineStr">
        <is>
          <t>Jun</t>
        </is>
      </c>
      <c r="I9" s="4" t="inlineStr">
        <is>
          <t>Jul</t>
        </is>
      </c>
      <c r="J9" s="4" t="inlineStr">
        <is>
          <t>Aug</t>
        </is>
      </c>
      <c r="K9" s="4" t="inlineStr">
        <is>
          <t>Sep</t>
        </is>
      </c>
      <c r="L9" s="4" t="inlineStr">
        <is>
          <t>Oct</t>
        </is>
      </c>
      <c r="M9" s="4" t="inlineStr">
        <is>
          <t>Nov</t>
        </is>
      </c>
      <c r="N9" s="4" t="inlineStr">
        <is>
          <t>Dec</t>
        </is>
      </c>
      <c r="O9" s="4" t="inlineStr">
        <is>
          <t>Annual Total</t>
        </is>
      </c>
      <c r="P9" s="4" t="inlineStr">
        <is>
          <t>Notes</t>
        </is>
      </c>
    </row>
    <row r="10">
      <c r="B10" s="5" t="inlineStr">
        <is>
          <t>RENTAL INCOME</t>
        </is>
      </c>
    </row>
    <row r="11">
      <c r="B11" s="6" t="inlineStr">
        <is>
          <t>GROSS POTENTIAL RENT INCOME</t>
        </is>
      </c>
    </row>
    <row r="12">
      <c r="A12" t="inlineStr">
        <is>
          <t>4010-0000</t>
        </is>
      </c>
      <c r="B12" s="7" t="inlineStr">
        <is>
          <t>Market Rent</t>
        </is>
      </c>
      <c r="C12" s="3" t="n">
        <v>420128</v>
      </c>
      <c r="D12" s="3" t="n">
        <v>416744</v>
      </c>
      <c r="E12" s="3" t="n">
        <v>418412</v>
      </c>
      <c r="F12" s="3" t="n">
        <v>420128</v>
      </c>
      <c r="G12" s="3" t="n">
        <v>420128</v>
      </c>
      <c r="H12" s="3" t="n">
        <v>494448</v>
      </c>
      <c r="I12" s="3" t="n">
        <v>494426</v>
      </c>
      <c r="J12" s="3" t="n">
        <v>494448</v>
      </c>
      <c r="K12" s="3" t="n">
        <v>464374</v>
      </c>
      <c r="L12" s="3" t="n">
        <v>445929</v>
      </c>
      <c r="M12" s="3" t="n">
        <v>419995</v>
      </c>
      <c r="N12" s="3" t="n">
        <v>405200</v>
      </c>
      <c r="O12" s="3">
        <f>SUM(C12:N12)</f>
        <v/>
      </c>
      <c r="P12" t="inlineStr"/>
    </row>
    <row r="13">
      <c r="A13" t="inlineStr">
        <is>
          <t>4020-0000</t>
        </is>
      </c>
      <c r="B13" s="7" t="inlineStr">
        <is>
          <t>Loss/Gain to Lease</t>
        </is>
      </c>
      <c r="C13" s="3" t="n">
        <v>-1740</v>
      </c>
      <c r="D13" s="3" t="n">
        <v>2510</v>
      </c>
      <c r="E13" s="3" t="n">
        <v>-79</v>
      </c>
      <c r="F13" s="3" t="n">
        <v>-2332</v>
      </c>
      <c r="G13" s="3" t="n">
        <v>-10211</v>
      </c>
      <c r="H13" s="3" t="n">
        <v>-79427</v>
      </c>
      <c r="I13" s="3" t="n">
        <v>-80908.75</v>
      </c>
      <c r="J13" s="3" t="n">
        <v>-74476.25</v>
      </c>
      <c r="K13" s="3" t="n">
        <v>-38199</v>
      </c>
      <c r="L13" s="3" t="n">
        <v>-18851</v>
      </c>
      <c r="M13" s="3" t="n">
        <v>-852</v>
      </c>
      <c r="N13" s="3" t="n">
        <v>9325.200000000001</v>
      </c>
      <c r="O13" s="3">
        <f>SUM(C13:N13)</f>
        <v/>
      </c>
      <c r="P13" t="inlineStr"/>
    </row>
    <row r="14">
      <c r="B14" s="8" t="inlineStr">
        <is>
          <t>Subtotal</t>
        </is>
      </c>
      <c r="C14" s="9">
        <f>SUM(C12:C13)</f>
        <v/>
      </c>
      <c r="D14" s="9">
        <f>SUM(D12:D13)</f>
        <v/>
      </c>
      <c r="E14" s="9">
        <f>SUM(E12:E13)</f>
        <v/>
      </c>
      <c r="F14" s="9">
        <f>SUM(F12:F13)</f>
        <v/>
      </c>
      <c r="G14" s="9">
        <f>SUM(G12:G13)</f>
        <v/>
      </c>
      <c r="H14" s="9">
        <f>SUM(H12:H13)</f>
        <v/>
      </c>
      <c r="I14" s="9">
        <f>SUM(I12:I13)</f>
        <v/>
      </c>
      <c r="J14" s="9">
        <f>SUM(J12:J13)</f>
        <v/>
      </c>
      <c r="K14" s="9">
        <f>SUM(K12:K13)</f>
        <v/>
      </c>
      <c r="L14" s="9">
        <f>SUM(L12:L13)</f>
        <v/>
      </c>
      <c r="M14" s="9">
        <f>SUM(M12:M13)</f>
        <v/>
      </c>
      <c r="N14" s="9">
        <f>SUM(N12:N13)</f>
        <v/>
      </c>
      <c r="O14" s="9">
        <f>SUM(C14:N14)</f>
        <v/>
      </c>
    </row>
    <row r="16">
      <c r="B16" s="6" t="inlineStr">
        <is>
          <t>RENT ADJUSTMENTS</t>
        </is>
      </c>
    </row>
    <row r="17">
      <c r="A17" t="inlineStr">
        <is>
          <t>4220-0000</t>
        </is>
      </c>
      <c r="B17" s="7" t="inlineStr">
        <is>
          <t>Vacancy: Model/Admin</t>
        </is>
      </c>
      <c r="C17" s="3" t="n">
        <v>-1124</v>
      </c>
      <c r="D17" s="3" t="n">
        <v>-1124</v>
      </c>
      <c r="E17" s="3" t="n">
        <v>-1124</v>
      </c>
      <c r="F17" s="3" t="n">
        <v>-1124</v>
      </c>
      <c r="G17" s="3" t="n">
        <v>-1124</v>
      </c>
      <c r="H17" s="3" t="n">
        <v>-1294</v>
      </c>
      <c r="I17" s="3" t="n">
        <v>-1294</v>
      </c>
      <c r="J17" s="3" t="n">
        <v>-1294</v>
      </c>
      <c r="K17" s="3" t="n">
        <v>-1174</v>
      </c>
      <c r="L17" s="3" t="n">
        <v>-1144</v>
      </c>
      <c r="M17" s="3" t="n">
        <v>-1049</v>
      </c>
      <c r="N17" s="3" t="n">
        <v>-1049</v>
      </c>
      <c r="O17" s="3">
        <f>SUM(C17:N17)</f>
        <v/>
      </c>
      <c r="P17" t="inlineStr"/>
    </row>
    <row r="18">
      <c r="A18" t="inlineStr">
        <is>
          <t>4228-0000</t>
        </is>
      </c>
      <c r="B18" s="7" t="inlineStr">
        <is>
          <t>Vacancy</t>
        </is>
      </c>
      <c r="C18" s="3" t="n">
        <v>-51928</v>
      </c>
      <c r="D18" s="3" t="n">
        <v>-50617</v>
      </c>
      <c r="E18" s="3" t="n">
        <v>-48503</v>
      </c>
      <c r="F18" s="3" t="n">
        <v>-35766</v>
      </c>
      <c r="G18" s="3" t="n">
        <v>-31475</v>
      </c>
      <c r="H18" s="3" t="n">
        <v>-24221</v>
      </c>
      <c r="I18" s="3" t="n">
        <v>-29779</v>
      </c>
      <c r="J18" s="3" t="n">
        <v>-40617</v>
      </c>
      <c r="K18" s="3" t="n">
        <v>-65533</v>
      </c>
      <c r="L18" s="3" t="n">
        <v>-74339</v>
      </c>
      <c r="M18" s="3" t="n">
        <v>-68700</v>
      </c>
      <c r="N18" s="3" t="n">
        <v>-86237.61</v>
      </c>
      <c r="O18" s="3">
        <f>SUM(C18:N18)</f>
        <v/>
      </c>
      <c r="P18" t="inlineStr"/>
    </row>
    <row r="19">
      <c r="A19" t="inlineStr">
        <is>
          <t>4235-0000</t>
        </is>
      </c>
      <c r="B19" s="7" t="inlineStr">
        <is>
          <t>Concessions - One Time</t>
        </is>
      </c>
      <c r="C19" s="3" t="n">
        <v>0</v>
      </c>
      <c r="D19" s="3" t="n">
        <v>-471.95</v>
      </c>
      <c r="E19" s="3" t="n">
        <v>-269.4</v>
      </c>
      <c r="F19" s="3" t="n">
        <v>0</v>
      </c>
      <c r="G19" s="3" t="n">
        <v>-1919.95</v>
      </c>
      <c r="H19" s="3" t="n">
        <v>-1189.1</v>
      </c>
      <c r="I19" s="3" t="n">
        <v>0</v>
      </c>
      <c r="J19" s="3" t="n">
        <v>500</v>
      </c>
      <c r="K19" s="3" t="n">
        <v>0</v>
      </c>
      <c r="L19" s="3" t="n">
        <v>0</v>
      </c>
      <c r="M19" s="3" t="n">
        <v>0</v>
      </c>
      <c r="N19" s="3" t="n">
        <v>0</v>
      </c>
      <c r="O19" s="3">
        <f>SUM(C19:N19)</f>
        <v/>
      </c>
      <c r="P19" t="inlineStr">
        <is>
          <t>Assume $500 move in concession for all move ins Jan - May to hit occupancy and provide leverage for heavy exposure months. [Alexis Garcia, 11/7/24]</t>
        </is>
      </c>
    </row>
    <row r="20">
      <c r="A20" t="inlineStr">
        <is>
          <t>4237-0000</t>
        </is>
      </c>
      <c r="B20" s="7" t="inlineStr">
        <is>
          <t>Concessions - Reoccurring</t>
        </is>
      </c>
      <c r="C20" s="3" t="n">
        <v>0</v>
      </c>
      <c r="D20" s="3" t="n">
        <v>-1758.65</v>
      </c>
      <c r="E20" s="3" t="n">
        <v>-162.6</v>
      </c>
      <c r="F20" s="3" t="n">
        <v>-193.8</v>
      </c>
      <c r="G20" s="3" t="n">
        <v>-655.2</v>
      </c>
      <c r="H20" s="3" t="n">
        <v>-379.05</v>
      </c>
      <c r="I20" s="3" t="n">
        <v>-854.15</v>
      </c>
      <c r="J20" s="3" t="n">
        <v>-844.95</v>
      </c>
      <c r="K20" s="3" t="n">
        <v>-336.71</v>
      </c>
      <c r="L20" s="3" t="n">
        <v>-281.95</v>
      </c>
      <c r="M20" s="3" t="n">
        <v>-281.95</v>
      </c>
      <c r="N20" s="3" t="n">
        <v>-281.95</v>
      </c>
      <c r="O20" s="3">
        <f>SUM(C20:N20)</f>
        <v/>
      </c>
      <c r="P20" t="inlineStr">
        <is>
          <t>It is assumed that the current Preferred Employee Program (PEP) will continue through the duration of the lease and at renewal. [Micky Thomas, 10/28/24]</t>
        </is>
      </c>
    </row>
    <row r="21">
      <c r="A21" t="inlineStr">
        <is>
          <t>4280-0000</t>
        </is>
      </c>
      <c r="B21" s="7" t="inlineStr">
        <is>
          <t>Month To Month</t>
        </is>
      </c>
      <c r="C21" s="3" t="n">
        <v>1539</v>
      </c>
      <c r="D21" s="3" t="n">
        <v>1034</v>
      </c>
      <c r="E21" s="3" t="n">
        <v>1539</v>
      </c>
      <c r="F21" s="3" t="n">
        <v>900</v>
      </c>
      <c r="G21" s="3" t="n">
        <v>726</v>
      </c>
      <c r="H21" s="3" t="n">
        <v>1570</v>
      </c>
      <c r="I21" s="3" t="n">
        <v>1152</v>
      </c>
      <c r="J21" s="3" t="n">
        <v>1561</v>
      </c>
      <c r="K21" s="3" t="n">
        <v>649</v>
      </c>
      <c r="L21" s="3" t="n">
        <v>1509</v>
      </c>
      <c r="M21" s="3" t="n">
        <v>1030</v>
      </c>
      <c r="N21" s="3" t="n">
        <v>1819</v>
      </c>
      <c r="O21" s="3">
        <f>SUM(C21:N21)</f>
        <v/>
      </c>
      <c r="P21" t="inlineStr">
        <is>
          <t>The assumed amount is based on the number of residents who either delay their lease renewal or are undergoing eviction. [Micky Thomas, 10/29/24]</t>
        </is>
      </c>
    </row>
    <row r="22">
      <c r="B22" s="8" t="inlineStr">
        <is>
          <t>Subtotal</t>
        </is>
      </c>
      <c r="C22" s="9">
        <f>SUM(C17:C21)</f>
        <v/>
      </c>
      <c r="D22" s="9">
        <f>SUM(D17:D21)</f>
        <v/>
      </c>
      <c r="E22" s="9">
        <f>SUM(E17:E21)</f>
        <v/>
      </c>
      <c r="F22" s="9">
        <f>SUM(F17:F21)</f>
        <v/>
      </c>
      <c r="G22" s="9">
        <f>SUM(G17:G21)</f>
        <v/>
      </c>
      <c r="H22" s="9">
        <f>SUM(H17:H21)</f>
        <v/>
      </c>
      <c r="I22" s="9">
        <f>SUM(I17:I21)</f>
        <v/>
      </c>
      <c r="J22" s="9">
        <f>SUM(J17:J21)</f>
        <v/>
      </c>
      <c r="K22" s="9">
        <f>SUM(K17:K21)</f>
        <v/>
      </c>
      <c r="L22" s="9">
        <f>SUM(L17:L21)</f>
        <v/>
      </c>
      <c r="M22" s="9">
        <f>SUM(M17:M21)</f>
        <v/>
      </c>
      <c r="N22" s="9">
        <f>SUM(N17:N21)</f>
        <v/>
      </c>
      <c r="O22" s="9">
        <f>SUM(C22:N22)</f>
        <v/>
      </c>
    </row>
    <row r="24">
      <c r="B24" s="6" t="inlineStr">
        <is>
          <t>BAD DEBT ADJUSTMENTS</t>
        </is>
      </c>
    </row>
    <row r="25">
      <c r="A25" t="inlineStr">
        <is>
          <t>4240-0000</t>
        </is>
      </c>
      <c r="B25" s="7" t="inlineStr">
        <is>
          <t>Abatement</t>
        </is>
      </c>
      <c r="C25" s="3" t="n">
        <v>0</v>
      </c>
      <c r="D25" s="3" t="n">
        <v>-5005</v>
      </c>
      <c r="E25" s="3" t="n">
        <v>5005</v>
      </c>
      <c r="F25" s="3" t="n">
        <v>0</v>
      </c>
      <c r="G25" s="3" t="n">
        <v>0</v>
      </c>
      <c r="H25" s="3" t="n">
        <v>0</v>
      </c>
      <c r="I25" s="3" t="n">
        <v>0</v>
      </c>
      <c r="J25" s="3" t="n">
        <v>0</v>
      </c>
      <c r="K25" s="3" t="n">
        <v>0</v>
      </c>
      <c r="L25" s="3" t="n">
        <v>0</v>
      </c>
      <c r="M25" s="3" t="n">
        <v>0</v>
      </c>
      <c r="N25" s="3" t="n">
        <v>0</v>
      </c>
      <c r="O25" s="3">
        <f>SUM(C25:N25)</f>
        <v/>
      </c>
      <c r="P25" t="inlineStr">
        <is>
          <t>Reflects, one unit K107, due to unknown inspection, but we were able to recoup the money. [Micky Thomas, 10/25/24]</t>
        </is>
      </c>
    </row>
    <row r="26">
      <c r="A26" t="inlineStr">
        <is>
          <t>4250-0000</t>
        </is>
      </c>
      <c r="B26" s="7" t="inlineStr">
        <is>
          <t>Bad Debt - Rent</t>
        </is>
      </c>
      <c r="C26" s="3" t="n">
        <v>-21869.65</v>
      </c>
      <c r="D26" s="3" t="n">
        <v>-21869.65</v>
      </c>
      <c r="E26" s="3" t="n">
        <v>-21869.65</v>
      </c>
      <c r="F26" s="3" t="n">
        <v>-21869.65</v>
      </c>
      <c r="G26" s="3" t="n">
        <v>-21869.65</v>
      </c>
      <c r="H26" s="3" t="n">
        <v>-21869.65</v>
      </c>
      <c r="I26" s="3" t="n">
        <v>-21869.65</v>
      </c>
      <c r="J26" s="3" t="n">
        <v>-21869.65</v>
      </c>
      <c r="K26" s="3" t="n">
        <v>-21869.65</v>
      </c>
      <c r="L26" s="3" t="n">
        <v>-21869.65</v>
      </c>
      <c r="M26" s="3" t="n">
        <v>-21869.65</v>
      </c>
      <c r="N26" s="3" t="n">
        <v>-21869.65</v>
      </c>
      <c r="O26" s="3">
        <f>SUM(C26:N26)</f>
        <v/>
      </c>
      <c r="P26" t="inlineStr">
        <is>
          <t>This amount should decrease with leaselock in place, and including the change of RSM. [Micky Thomas, 10/25/24]</t>
        </is>
      </c>
    </row>
    <row r="27">
      <c r="A27" t="inlineStr">
        <is>
          <t>4251-0000</t>
        </is>
      </c>
      <c r="B27" s="7" t="inlineStr">
        <is>
          <t>Bad Debt - Rent Recoveries</t>
        </is>
      </c>
      <c r="C27" s="3" t="n">
        <v>1093.48</v>
      </c>
      <c r="D27" s="3" t="n">
        <v>1093.48</v>
      </c>
      <c r="E27" s="3" t="n">
        <v>1093.48</v>
      </c>
      <c r="F27" s="3" t="n">
        <v>1093.48</v>
      </c>
      <c r="G27" s="3" t="n">
        <v>1093.48</v>
      </c>
      <c r="H27" s="3" t="n">
        <v>1093.48</v>
      </c>
      <c r="I27" s="3" t="n">
        <v>1093.48</v>
      </c>
      <c r="J27" s="3" t="n">
        <v>1093.48</v>
      </c>
      <c r="K27" s="3" t="n">
        <v>1093.48</v>
      </c>
      <c r="L27" s="3" t="n">
        <v>1093.48</v>
      </c>
      <c r="M27" s="3" t="n">
        <v>1093.48</v>
      </c>
      <c r="N27" s="3" t="n">
        <v>1093.48</v>
      </c>
      <c r="O27" s="3">
        <f>SUM(C27:N27)</f>
        <v/>
      </c>
      <c r="P27" t="inlineStr">
        <is>
          <t>Reflects amounts collected, from deposits paid in through prior management. [Micky Thomas, 10/25/24]</t>
        </is>
      </c>
    </row>
    <row r="28">
      <c r="B28" s="8" t="inlineStr">
        <is>
          <t>Subtotal</t>
        </is>
      </c>
      <c r="C28" s="9">
        <f>SUM(C25:C27)</f>
        <v/>
      </c>
      <c r="D28" s="9">
        <f>SUM(D25:D27)</f>
        <v/>
      </c>
      <c r="E28" s="9">
        <f>SUM(E25:E27)</f>
        <v/>
      </c>
      <c r="F28" s="9">
        <f>SUM(F25:F27)</f>
        <v/>
      </c>
      <c r="G28" s="9">
        <f>SUM(G25:G27)</f>
        <v/>
      </c>
      <c r="H28" s="9">
        <f>SUM(H25:H27)</f>
        <v/>
      </c>
      <c r="I28" s="9">
        <f>SUM(I25:I27)</f>
        <v/>
      </c>
      <c r="J28" s="9">
        <f>SUM(J25:J27)</f>
        <v/>
      </c>
      <c r="K28" s="9">
        <f>SUM(K25:K27)</f>
        <v/>
      </c>
      <c r="L28" s="9">
        <f>SUM(L25:L27)</f>
        <v/>
      </c>
      <c r="M28" s="9">
        <f>SUM(M25:M27)</f>
        <v/>
      </c>
      <c r="N28" s="9">
        <f>SUM(N25:N27)</f>
        <v/>
      </c>
      <c r="O28" s="9">
        <f>SUM(C28:N28)</f>
        <v/>
      </c>
    </row>
    <row r="30">
      <c r="B30" s="6" t="inlineStr">
        <is>
          <t>CURRENT RESIDENT CHARGES</t>
        </is>
      </c>
    </row>
    <row r="31">
      <c r="A31" t="inlineStr">
        <is>
          <t>4300-0201</t>
        </is>
      </c>
      <c r="B31" s="7" t="inlineStr">
        <is>
          <t>Renter's Liability Insurance Inc</t>
        </is>
      </c>
      <c r="C31" s="3" t="n">
        <v>1570</v>
      </c>
      <c r="D31" s="3" t="n">
        <v>1865</v>
      </c>
      <c r="E31" s="3" t="n">
        <v>2152</v>
      </c>
      <c r="F31" s="3" t="n">
        <v>2959</v>
      </c>
      <c r="G31" s="3" t="n">
        <v>3216</v>
      </c>
      <c r="H31" s="3" t="n">
        <v>3548</v>
      </c>
      <c r="I31" s="3" t="n">
        <v>3832</v>
      </c>
      <c r="J31" s="3" t="n">
        <v>3950</v>
      </c>
      <c r="K31" s="3" t="n">
        <v>3778</v>
      </c>
      <c r="L31" s="3" t="n">
        <v>3887</v>
      </c>
      <c r="M31" s="3" t="n">
        <v>3959</v>
      </c>
      <c r="N31" s="3" t="n">
        <v>4139</v>
      </c>
      <c r="O31" s="3">
        <f>SUM(C31:N31)</f>
        <v/>
      </c>
      <c r="P31" t="inlineStr">
        <is>
          <t>The assumed amount for this expense is based on the number of residents enrolled during the month, at $15 per door. [Micky Thomas, 10/28/24]</t>
        </is>
      </c>
    </row>
    <row r="32">
      <c r="A32" t="inlineStr">
        <is>
          <t>4300-0202</t>
        </is>
      </c>
      <c r="B32" s="7" t="inlineStr">
        <is>
          <t>Late Fees</t>
        </is>
      </c>
      <c r="C32" s="3" t="n">
        <v>6535.42</v>
      </c>
      <c r="D32" s="3" t="n">
        <v>5063.2</v>
      </c>
      <c r="E32" s="3" t="n">
        <v>5373.12</v>
      </c>
      <c r="F32" s="3" t="n">
        <v>4016.22</v>
      </c>
      <c r="G32" s="3" t="n">
        <v>4010.8</v>
      </c>
      <c r="H32" s="3" t="n">
        <v>6268.82</v>
      </c>
      <c r="I32" s="3" t="n">
        <v>6833.2</v>
      </c>
      <c r="J32" s="3" t="n">
        <v>6124.3</v>
      </c>
      <c r="K32" s="3" t="n">
        <v>5087.12</v>
      </c>
      <c r="L32" s="3" t="n">
        <v>5808.23</v>
      </c>
      <c r="M32" s="3" t="n">
        <v>7054.41</v>
      </c>
      <c r="N32" s="3" t="n">
        <v>6761.31</v>
      </c>
      <c r="O32" s="3">
        <f>SUM(C32:N32)</f>
        <v/>
      </c>
      <c r="P32" t="inlineStr">
        <is>
          <t>It's estimated that 15% of residents are consistently paying their rent late. [Micky Thomas, 10/29/24]</t>
        </is>
      </c>
    </row>
    <row r="33">
      <c r="A33" t="inlineStr">
        <is>
          <t>4300-0203</t>
        </is>
      </c>
      <c r="B33" s="7" t="inlineStr">
        <is>
          <t>NSF Fees</t>
        </is>
      </c>
      <c r="C33" s="3" t="n">
        <v>825</v>
      </c>
      <c r="D33" s="3" t="n">
        <v>525</v>
      </c>
      <c r="E33" s="3" t="n">
        <v>1800</v>
      </c>
      <c r="F33" s="3" t="n">
        <v>675</v>
      </c>
      <c r="G33" s="3" t="n">
        <v>1125</v>
      </c>
      <c r="H33" s="3" t="n">
        <v>675</v>
      </c>
      <c r="I33" s="3" t="n">
        <v>900</v>
      </c>
      <c r="J33" s="3" t="n">
        <v>75</v>
      </c>
      <c r="K33" s="3" t="n">
        <v>390</v>
      </c>
      <c r="L33" s="3" t="n">
        <v>600</v>
      </c>
      <c r="M33" s="3" t="n">
        <v>390</v>
      </c>
      <c r="N33" s="3" t="n">
        <v>360</v>
      </c>
      <c r="O33" s="3">
        <f>SUM(C33:N33)</f>
        <v/>
      </c>
      <c r="P33" t="inlineStr">
        <is>
          <t>1. The assumed amount for this expense is based on the number of residents who will incur insufficient funds returned. The new law requires NSF be charged at $30. [Micky Thomas, 10/25/24]
2. Assume 6% of residents get NSF each month per T12 [Alexis Garcia, 11/5/24]</t>
        </is>
      </c>
    </row>
    <row r="34">
      <c r="A34" t="inlineStr">
        <is>
          <t>4300-0205</t>
        </is>
      </c>
      <c r="B34" s="7" t="inlineStr">
        <is>
          <t>Pest Treatment</t>
        </is>
      </c>
      <c r="C34" s="3" t="n">
        <v>1698.54</v>
      </c>
      <c r="D34" s="3" t="n">
        <v>1635.46</v>
      </c>
      <c r="E34" s="3" t="n">
        <v>1619.85</v>
      </c>
      <c r="F34" s="3" t="n">
        <v>1550.87</v>
      </c>
      <c r="G34" s="3" t="n">
        <v>1633.88</v>
      </c>
      <c r="H34" s="3" t="n">
        <v>1591.13</v>
      </c>
      <c r="I34" s="3" t="n">
        <v>1959.95</v>
      </c>
      <c r="J34" s="3" t="n">
        <v>1988.3</v>
      </c>
      <c r="K34" s="3" t="n">
        <v>1601.31</v>
      </c>
      <c r="L34" s="3" t="n">
        <v>1531.17</v>
      </c>
      <c r="M34" s="3" t="n">
        <v>1440.08</v>
      </c>
      <c r="N34" s="3" t="n">
        <v>1451.23</v>
      </c>
      <c r="O34" s="3">
        <f>SUM(C34:N34)</f>
        <v/>
      </c>
      <c r="P34" t="inlineStr">
        <is>
          <t>The assumed amount charged to all residents is $5, unless there is payment increase. This charge is contingent upon the current month's occupancy levels, which may affect the total billed amount. [Micky Thomas, 10/28/24]</t>
        </is>
      </c>
    </row>
    <row r="35">
      <c r="A35" t="inlineStr">
        <is>
          <t>4300-0206</t>
        </is>
      </c>
      <c r="B35" s="7" t="inlineStr">
        <is>
          <t>Waiver Deposit Fee</t>
        </is>
      </c>
      <c r="C35" s="3" t="n">
        <v>3201</v>
      </c>
      <c r="D35" s="3" t="n">
        <v>3592</v>
      </c>
      <c r="E35" s="3" t="n">
        <v>3629.2</v>
      </c>
      <c r="F35" s="3" t="n">
        <v>4874</v>
      </c>
      <c r="G35" s="3" t="n">
        <v>4866</v>
      </c>
      <c r="H35" s="3" t="n">
        <v>5513</v>
      </c>
      <c r="I35" s="3" t="n">
        <v>5223.63</v>
      </c>
      <c r="J35" s="3" t="n">
        <v>4477</v>
      </c>
      <c r="K35" s="3" t="n">
        <v>5256</v>
      </c>
      <c r="L35" s="3" t="n">
        <v>5173</v>
      </c>
      <c r="M35" s="3" t="n">
        <v>5664</v>
      </c>
      <c r="N35" s="3" t="n">
        <v>5514.02</v>
      </c>
      <c r="O35" s="3">
        <f>SUM(C35:N35)</f>
        <v/>
      </c>
      <c r="P35" t="inlineStr">
        <is>
          <t>The amount assumed is $34 per resident, based on the number of residents at the time of billing. As the resident count fluctuates, the total billed amount will adjust accordingly to reflect the current occupancy levels [Micky Thomas, 10/7/24]</t>
        </is>
      </c>
    </row>
    <row r="36">
      <c r="A36" t="inlineStr">
        <is>
          <t>4300-0209</t>
        </is>
      </c>
      <c r="B36" s="7" t="inlineStr">
        <is>
          <t>Credit Builder Income</t>
        </is>
      </c>
      <c r="C36" s="3" t="n">
        <v>170.05</v>
      </c>
      <c r="D36" s="3" t="n">
        <v>187.95</v>
      </c>
      <c r="E36" s="3" t="n">
        <v>116.35</v>
      </c>
      <c r="F36" s="3" t="n">
        <v>274.49</v>
      </c>
      <c r="G36" s="3" t="n">
        <v>358.21</v>
      </c>
      <c r="H36" s="3" t="n">
        <v>370.4</v>
      </c>
      <c r="I36" s="3" t="n">
        <v>567.7</v>
      </c>
      <c r="J36" s="3" t="n">
        <v>591.9</v>
      </c>
      <c r="K36" s="3" t="n">
        <v>630.65</v>
      </c>
      <c r="L36" s="3" t="n">
        <v>714.35</v>
      </c>
      <c r="M36" s="3" t="n">
        <v>765.1</v>
      </c>
      <c r="N36" s="3" t="n">
        <v>681.52</v>
      </c>
      <c r="O36" s="3">
        <f>SUM(C36:N36)</f>
        <v/>
      </c>
      <c r="P36" t="inlineStr">
        <is>
          <t>The amount assumed is based on the number of residents currently enrolled in the Credit Builder program. Residents are charge $8.95 a month. [Micky Thomas, 10/28/24]</t>
        </is>
      </c>
    </row>
    <row r="37">
      <c r="A37" t="inlineStr">
        <is>
          <t>4300-0210</t>
        </is>
      </c>
      <c r="B37" s="7" t="inlineStr">
        <is>
          <t>Transfer Fees</t>
        </is>
      </c>
      <c r="C37" s="3" t="n">
        <v>0</v>
      </c>
      <c r="D37" s="3" t="n">
        <v>0</v>
      </c>
      <c r="E37" s="3" t="n">
        <v>0</v>
      </c>
      <c r="F37" s="3" t="n">
        <v>0</v>
      </c>
      <c r="G37" s="3" t="n">
        <v>0</v>
      </c>
      <c r="H37" s="3" t="n">
        <v>0</v>
      </c>
      <c r="I37" s="3" t="n">
        <v>0</v>
      </c>
      <c r="J37" s="3" t="n">
        <v>0</v>
      </c>
      <c r="K37" s="3" t="n">
        <v>0</v>
      </c>
      <c r="L37" s="3" t="n">
        <v>0</v>
      </c>
      <c r="M37" s="3" t="n">
        <v>0</v>
      </c>
      <c r="N37" s="3" t="n">
        <v>0</v>
      </c>
      <c r="O37" s="3">
        <f>SUM(C37:N37)</f>
        <v/>
      </c>
      <c r="P37" t="inlineStr">
        <is>
          <t>The amount will be charged if a resident requests to transfer during an open lease contract. This fee is applicable to facilitate the transfer process and will be outlined in the lease agreement [Micky Thomas, 10/7/24]</t>
        </is>
      </c>
    </row>
    <row r="38">
      <c r="B38" s="8" t="inlineStr">
        <is>
          <t>Subtotal</t>
        </is>
      </c>
      <c r="C38" s="9">
        <f>SUM(C31:C37)</f>
        <v/>
      </c>
      <c r="D38" s="9">
        <f>SUM(D31:D37)</f>
        <v/>
      </c>
      <c r="E38" s="9">
        <f>SUM(E31:E37)</f>
        <v/>
      </c>
      <c r="F38" s="9">
        <f>SUM(F31:F37)</f>
        <v/>
      </c>
      <c r="G38" s="9">
        <f>SUM(G31:G37)</f>
        <v/>
      </c>
      <c r="H38" s="9">
        <f>SUM(H31:H37)</f>
        <v/>
      </c>
      <c r="I38" s="9">
        <f>SUM(I31:I37)</f>
        <v/>
      </c>
      <c r="J38" s="9">
        <f>SUM(J31:J37)</f>
        <v/>
      </c>
      <c r="K38" s="9">
        <f>SUM(K31:K37)</f>
        <v/>
      </c>
      <c r="L38" s="9">
        <f>SUM(L31:L37)</f>
        <v/>
      </c>
      <c r="M38" s="9">
        <f>SUM(M31:M37)</f>
        <v/>
      </c>
      <c r="N38" s="9">
        <f>SUM(N31:N37)</f>
        <v/>
      </c>
      <c r="O38" s="9">
        <f>SUM(C38:N38)</f>
        <v/>
      </c>
    </row>
    <row r="40">
      <c r="B40" s="5" t="inlineStr">
        <is>
          <t>Total Rental Income</t>
        </is>
      </c>
      <c r="C40" s="10">
        <f>C14+C22+C28+C38</f>
        <v/>
      </c>
      <c r="D40" s="10">
        <f>D14+D22+D28+D38</f>
        <v/>
      </c>
      <c r="E40" s="10">
        <f>E14+E22+E28+E38</f>
        <v/>
      </c>
      <c r="F40" s="10">
        <f>F14+F22+F28+F38</f>
        <v/>
      </c>
      <c r="G40" s="10">
        <f>G14+G22+G28+G38</f>
        <v/>
      </c>
      <c r="H40" s="10">
        <f>H14+H22+H28+H38</f>
        <v/>
      </c>
      <c r="I40" s="10">
        <f>I14+I22+I28+I38</f>
        <v/>
      </c>
      <c r="J40" s="10">
        <f>J14+J22+J28+J38</f>
        <v/>
      </c>
      <c r="K40" s="10">
        <f>K14+K22+K28+K38</f>
        <v/>
      </c>
      <c r="L40" s="10">
        <f>L14+L22+L28+L38</f>
        <v/>
      </c>
      <c r="M40" s="10">
        <f>M14+M22+M28+M38</f>
        <v/>
      </c>
      <c r="N40" s="10">
        <f>N14+N22+N28+N38</f>
        <v/>
      </c>
      <c r="O40" s="10">
        <f>SUM(C40:N40)</f>
        <v/>
      </c>
    </row>
    <row r="42">
      <c r="B42" s="5" t="inlineStr">
        <is>
          <t>OTHER INCOME</t>
        </is>
      </c>
    </row>
    <row r="43">
      <c r="B43" s="6" t="inlineStr">
        <is>
          <t>MOVE-IN CHARGES</t>
        </is>
      </c>
    </row>
    <row r="44">
      <c r="A44" t="inlineStr">
        <is>
          <t>4300-0101</t>
        </is>
      </c>
      <c r="B44" s="7" t="inlineStr">
        <is>
          <t>Admin Fees</t>
        </is>
      </c>
      <c r="C44" s="3" t="n">
        <v>3271</v>
      </c>
      <c r="D44" s="3" t="n">
        <v>3771</v>
      </c>
      <c r="E44" s="3" t="n">
        <v>8521</v>
      </c>
      <c r="F44" s="3" t="n">
        <v>7021</v>
      </c>
      <c r="G44" s="3" t="n">
        <v>5271</v>
      </c>
      <c r="H44" s="3" t="n">
        <v>3021</v>
      </c>
      <c r="I44" s="3" t="n">
        <v>1250</v>
      </c>
      <c r="J44" s="3" t="n">
        <v>2521</v>
      </c>
      <c r="K44" s="3" t="n">
        <v>1750</v>
      </c>
      <c r="L44" s="3" t="n">
        <v>1050</v>
      </c>
      <c r="M44" s="3" t="n">
        <v>750</v>
      </c>
      <c r="N44" s="3" t="n">
        <v>2750</v>
      </c>
      <c r="O44" s="3">
        <f>SUM(C44:N44)</f>
        <v/>
      </c>
      <c r="P44" t="inlineStr">
        <is>
          <t>$250 per applicant [Micky Thomas, 10/25/24]</t>
        </is>
      </c>
    </row>
    <row r="45">
      <c r="A45" t="inlineStr">
        <is>
          <t>4300-0103</t>
        </is>
      </c>
      <c r="B45" s="7" t="inlineStr">
        <is>
          <t>Waived Admin Fees [negative]</t>
        </is>
      </c>
      <c r="C45" s="3" t="n">
        <v>-500</v>
      </c>
      <c r="D45" s="3" t="n">
        <v>-1000</v>
      </c>
      <c r="E45" s="3" t="n">
        <v>-2500</v>
      </c>
      <c r="F45" s="3" t="n">
        <v>-1250</v>
      </c>
      <c r="G45" s="3" t="n">
        <v>-500</v>
      </c>
      <c r="H45" s="3" t="n">
        <v>-750</v>
      </c>
      <c r="I45" s="3" t="n">
        <v>-500</v>
      </c>
      <c r="J45" s="3" t="n">
        <v>-750</v>
      </c>
      <c r="K45" s="3" t="n">
        <v>-250</v>
      </c>
      <c r="L45" s="3" t="n">
        <v>0</v>
      </c>
      <c r="M45" s="3" t="n">
        <v>0</v>
      </c>
      <c r="N45" s="3" t="n">
        <v>-575</v>
      </c>
      <c r="O45" s="3">
        <f>SUM(C45:N45)</f>
        <v/>
      </c>
      <c r="P45" t="inlineStr">
        <is>
          <t>Administrative fees waived fluctuate, with 50% waived either at the time of application or credited back at move-in, until occupancy stabilizes. [Micky Thomas, 10/25/24]</t>
        </is>
      </c>
    </row>
    <row r="46">
      <c r="A46" t="inlineStr">
        <is>
          <t>4300-0102</t>
        </is>
      </c>
      <c r="B46" s="7" t="inlineStr">
        <is>
          <t>Application Fees</t>
        </is>
      </c>
      <c r="C46" s="3" t="n">
        <v>1350</v>
      </c>
      <c r="D46" s="3" t="n">
        <v>2175</v>
      </c>
      <c r="E46" s="3" t="n">
        <v>3300</v>
      </c>
      <c r="F46" s="3" t="n">
        <v>2550</v>
      </c>
      <c r="G46" s="3" t="n">
        <v>2100</v>
      </c>
      <c r="H46" s="3" t="n">
        <v>1125</v>
      </c>
      <c r="I46" s="3" t="n">
        <v>525</v>
      </c>
      <c r="J46" s="3" t="n">
        <v>975</v>
      </c>
      <c r="K46" s="3" t="n">
        <v>1425</v>
      </c>
      <c r="L46" s="3" t="n">
        <v>825</v>
      </c>
      <c r="M46" s="3" t="n">
        <v>2175</v>
      </c>
      <c r="N46" s="3" t="n">
        <v>1575</v>
      </c>
      <c r="O46" s="3">
        <f>SUM(C46:N46)</f>
        <v/>
      </c>
      <c r="P46" t="inlineStr">
        <is>
          <t>$75 per applicant [Micky Thomas, 10/25/24]</t>
        </is>
      </c>
    </row>
    <row r="47">
      <c r="A47" t="inlineStr">
        <is>
          <t>4300-0104</t>
        </is>
      </c>
      <c r="B47" s="7" t="inlineStr">
        <is>
          <t>Waived Application Fees [negative]</t>
        </is>
      </c>
      <c r="C47" s="3" t="n">
        <v>-75</v>
      </c>
      <c r="D47" s="3" t="n">
        <v>-450</v>
      </c>
      <c r="E47" s="3" t="n">
        <v>-675</v>
      </c>
      <c r="F47" s="3" t="n">
        <v>-375</v>
      </c>
      <c r="G47" s="3" t="n">
        <v>-150</v>
      </c>
      <c r="H47" s="3" t="n">
        <v>-300</v>
      </c>
      <c r="I47" s="3" t="n">
        <v>-150</v>
      </c>
      <c r="J47" s="3" t="n">
        <v>-300</v>
      </c>
      <c r="K47" s="3" t="n">
        <v>-225</v>
      </c>
      <c r="L47" s="3" t="n">
        <v>-225</v>
      </c>
      <c r="M47" s="3" t="n">
        <v>-225</v>
      </c>
      <c r="N47" s="3" t="n">
        <v>0</v>
      </c>
      <c r="O47" s="3">
        <f>SUM(C47:N47)</f>
        <v/>
      </c>
      <c r="P47" t="inlineStr">
        <is>
          <t>Application  fees waived fluctuate, with 50% waived either at the time of application or credited back at move-in, until occupancy stabilizes. [Micky Thomas, 10/25/24]</t>
        </is>
      </c>
    </row>
    <row r="48">
      <c r="B48" s="8" t="inlineStr">
        <is>
          <t>Subtotal</t>
        </is>
      </c>
      <c r="C48" s="9">
        <f>SUM(C44:C47)</f>
        <v/>
      </c>
      <c r="D48" s="9">
        <f>SUM(D44:D47)</f>
        <v/>
      </c>
      <c r="E48" s="9">
        <f>SUM(E44:E47)</f>
        <v/>
      </c>
      <c r="F48" s="9">
        <f>SUM(F44:F47)</f>
        <v/>
      </c>
      <c r="G48" s="9">
        <f>SUM(G44:G47)</f>
        <v/>
      </c>
      <c r="H48" s="9">
        <f>SUM(H44:H47)</f>
        <v/>
      </c>
      <c r="I48" s="9">
        <f>SUM(I44:I47)</f>
        <v/>
      </c>
      <c r="J48" s="9">
        <f>SUM(J44:J47)</f>
        <v/>
      </c>
      <c r="K48" s="9">
        <f>SUM(K44:K47)</f>
        <v/>
      </c>
      <c r="L48" s="9">
        <f>SUM(L44:L47)</f>
        <v/>
      </c>
      <c r="M48" s="9">
        <f>SUM(M44:M47)</f>
        <v/>
      </c>
      <c r="N48" s="9">
        <f>SUM(N44:N47)</f>
        <v/>
      </c>
      <c r="O48" s="9">
        <f>SUM(C48:N48)</f>
        <v/>
      </c>
    </row>
    <row r="50">
      <c r="B50" s="6" t="inlineStr">
        <is>
          <t>MOVE-OUT CHARGES</t>
        </is>
      </c>
    </row>
    <row r="51">
      <c r="A51" t="inlineStr">
        <is>
          <t>4300-0301</t>
        </is>
      </c>
      <c r="B51" s="7" t="inlineStr">
        <is>
          <t>Bad Debt - Other [should be negative]</t>
        </is>
      </c>
      <c r="C51" s="3" t="n">
        <v>-10614.11</v>
      </c>
      <c r="D51" s="3" t="n">
        <v>-10614.11</v>
      </c>
      <c r="E51" s="3" t="n">
        <v>-10614.11</v>
      </c>
      <c r="F51" s="3" t="n">
        <v>-10614.11</v>
      </c>
      <c r="G51" s="3" t="n">
        <v>-10614.11</v>
      </c>
      <c r="H51" s="3" t="n">
        <v>-10614.11</v>
      </c>
      <c r="I51" s="3" t="n">
        <v>-10614.11</v>
      </c>
      <c r="J51" s="3" t="n">
        <v>-10614.11</v>
      </c>
      <c r="K51" s="3" t="n">
        <v>-10614.11</v>
      </c>
      <c r="L51" s="3" t="n">
        <v>-10614.11</v>
      </c>
      <c r="M51" s="3" t="n">
        <v>-10614.11</v>
      </c>
      <c r="N51" s="3" t="n">
        <v>-10614.11</v>
      </c>
      <c r="O51" s="3">
        <f>SUM(C51:N51)</f>
        <v/>
      </c>
      <c r="P51" t="inlineStr"/>
    </row>
    <row r="52">
      <c r="A52" t="inlineStr">
        <is>
          <t>4300-0302</t>
        </is>
      </c>
      <c r="B52" s="7" t="inlineStr">
        <is>
          <t>Bad Debt - Other Recoveries [should be positive]</t>
        </is>
      </c>
      <c r="C52" s="3" t="n">
        <v>1008.34</v>
      </c>
      <c r="D52" s="3" t="n">
        <v>1008.34</v>
      </c>
      <c r="E52" s="3" t="n">
        <v>1008.34</v>
      </c>
      <c r="F52" s="3" t="n">
        <v>1008.34</v>
      </c>
      <c r="G52" s="3" t="n">
        <v>1008.34</v>
      </c>
      <c r="H52" s="3" t="n">
        <v>1008.34</v>
      </c>
      <c r="I52" s="3" t="n">
        <v>1008.34</v>
      </c>
      <c r="J52" s="3" t="n">
        <v>1008.34</v>
      </c>
      <c r="K52" s="3" t="n">
        <v>1008.34</v>
      </c>
      <c r="L52" s="3" t="n">
        <v>1008.34</v>
      </c>
      <c r="M52" s="3" t="n">
        <v>1008.34</v>
      </c>
      <c r="N52" s="3" t="n">
        <v>1008.34</v>
      </c>
      <c r="O52" s="3">
        <f>SUM(C52:N52)</f>
        <v/>
      </c>
      <c r="P52" t="inlineStr">
        <is>
          <t>Reflects 85% charges uncollectable at move-out and written off.  Will see an improvement in January 2025. [Micky Thomas, 10/25/24]</t>
        </is>
      </c>
    </row>
    <row r="53">
      <c r="A53" t="inlineStr">
        <is>
          <t>4300-0307</t>
        </is>
      </c>
      <c r="B53" s="7" t="inlineStr">
        <is>
          <t>Eviction Reimbursement</t>
        </is>
      </c>
      <c r="C53" s="3" t="n">
        <v>1629.7</v>
      </c>
      <c r="D53" s="3" t="n">
        <v>1045</v>
      </c>
      <c r="E53" s="3" t="n">
        <v>940.28</v>
      </c>
      <c r="F53" s="3" t="n">
        <v>645</v>
      </c>
      <c r="G53" s="3" t="n">
        <v>0</v>
      </c>
      <c r="H53" s="3" t="n">
        <v>0</v>
      </c>
      <c r="I53" s="3" t="n">
        <v>0</v>
      </c>
      <c r="J53" s="3" t="n">
        <v>2845</v>
      </c>
      <c r="K53" s="3" t="n">
        <v>258</v>
      </c>
      <c r="L53" s="3" t="n">
        <v>646</v>
      </c>
      <c r="M53" s="3" t="n">
        <v>782</v>
      </c>
      <c r="N53" s="3" t="n">
        <v>905</v>
      </c>
      <c r="O53" s="3">
        <f>SUM(C53:N53)</f>
        <v/>
      </c>
      <c r="P53" t="inlineStr">
        <is>
          <t>Assume heavier evictions in Q1 and trend down to 1/month.  Driver is loaded at $675/filing to account for some evictions falling off as residents pay or skip to account for expenses and reimbursement without skewing term fee drivers. [Alexis Garcia, 11/6/24]</t>
        </is>
      </c>
    </row>
    <row r="54">
      <c r="A54" t="inlineStr">
        <is>
          <t>4300-0308</t>
        </is>
      </c>
      <c r="B54" s="7" t="inlineStr">
        <is>
          <t>Move-Out/Damaged Charges</t>
        </is>
      </c>
      <c r="C54" s="3" t="n">
        <v>240</v>
      </c>
      <c r="D54" s="3" t="n">
        <v>1851</v>
      </c>
      <c r="E54" s="3" t="n">
        <v>1794</v>
      </c>
      <c r="F54" s="3" t="n">
        <v>0</v>
      </c>
      <c r="G54" s="3" t="n">
        <v>175</v>
      </c>
      <c r="H54" s="3" t="n">
        <v>0</v>
      </c>
      <c r="I54" s="3" t="n">
        <v>7889</v>
      </c>
      <c r="J54" s="3" t="n">
        <v>6791</v>
      </c>
      <c r="K54" s="3" t="n">
        <v>4645</v>
      </c>
      <c r="L54" s="3" t="n">
        <v>5587</v>
      </c>
      <c r="M54" s="3" t="n">
        <v>835</v>
      </c>
      <c r="N54" s="3" t="n">
        <v>280</v>
      </c>
      <c r="O54" s="3">
        <f>SUM(C54:N54)</f>
        <v/>
      </c>
      <c r="P54" t="inlineStr">
        <is>
          <t>Reflects an average of $200 charged per move-out for damages and cleaning. [Micky Thomas, 10/25/24]</t>
        </is>
      </c>
    </row>
    <row r="55">
      <c r="A55" t="inlineStr">
        <is>
          <t>4300-0309</t>
        </is>
      </c>
      <c r="B55" s="7" t="inlineStr">
        <is>
          <t>Termination/Cancellation Fees Income</t>
        </is>
      </c>
      <c r="C55" s="3" t="n">
        <v>0</v>
      </c>
      <c r="D55" s="3" t="n">
        <v>2286</v>
      </c>
      <c r="E55" s="3" t="n">
        <v>0</v>
      </c>
      <c r="F55" s="3" t="n">
        <v>1095</v>
      </c>
      <c r="G55" s="3" t="n">
        <v>5665</v>
      </c>
      <c r="H55" s="3" t="n">
        <v>5708</v>
      </c>
      <c r="I55" s="3" t="n">
        <v>6133</v>
      </c>
      <c r="J55" s="3" t="n">
        <v>4415</v>
      </c>
      <c r="K55" s="3" t="n">
        <v>5545</v>
      </c>
      <c r="L55" s="3" t="n">
        <v>8838.75</v>
      </c>
      <c r="M55" s="3" t="n">
        <v>0</v>
      </c>
      <c r="N55" s="3" t="n">
        <v>1094</v>
      </c>
      <c r="O55" s="3">
        <f>SUM(C55:N55)</f>
        <v/>
      </c>
      <c r="P55" t="inlineStr">
        <is>
          <t>Termination fees are charged for skips, evictions, and when a resident fails to provide the required 60-day notice. [Micky Thomas, 10/28/24]</t>
        </is>
      </c>
    </row>
    <row r="56">
      <c r="A56" t="inlineStr">
        <is>
          <t>4300-0310</t>
        </is>
      </c>
      <c r="B56" s="7" t="inlineStr">
        <is>
          <t>Trash Removal Fee (Upon Move Out)</t>
        </is>
      </c>
      <c r="C56" s="3" t="n">
        <v>100</v>
      </c>
      <c r="D56" s="3" t="n">
        <v>25</v>
      </c>
      <c r="E56" s="3" t="n">
        <v>400</v>
      </c>
      <c r="F56" s="3" t="n">
        <v>0</v>
      </c>
      <c r="G56" s="3" t="n">
        <v>0</v>
      </c>
      <c r="H56" s="3" t="n">
        <v>0</v>
      </c>
      <c r="I56" s="3" t="n">
        <v>825</v>
      </c>
      <c r="J56" s="3" t="n">
        <v>350</v>
      </c>
      <c r="K56" s="3" t="n">
        <v>975</v>
      </c>
      <c r="L56" s="3" t="n">
        <v>25</v>
      </c>
      <c r="M56" s="3" t="n">
        <v>0</v>
      </c>
      <c r="N56" s="3" t="n">
        <v>0</v>
      </c>
      <c r="O56" s="3">
        <f>SUM(C56:N56)</f>
        <v/>
      </c>
      <c r="P56" t="inlineStr">
        <is>
          <t>Trash removal at move-out starts at $275, assessed during the move-out walk-through. [Micky Thomas, 10/29/24]</t>
        </is>
      </c>
    </row>
    <row r="57">
      <c r="B57" s="8" t="inlineStr">
        <is>
          <t>Subtotal</t>
        </is>
      </c>
      <c r="C57" s="9">
        <f>SUM(C51:C56)</f>
        <v/>
      </c>
      <c r="D57" s="9">
        <f>SUM(D51:D56)</f>
        <v/>
      </c>
      <c r="E57" s="9">
        <f>SUM(E51:E56)</f>
        <v/>
      </c>
      <c r="F57" s="9">
        <f>SUM(F51:F56)</f>
        <v/>
      </c>
      <c r="G57" s="9">
        <f>SUM(G51:G56)</f>
        <v/>
      </c>
      <c r="H57" s="9">
        <f>SUM(H51:H56)</f>
        <v/>
      </c>
      <c r="I57" s="9">
        <f>SUM(I51:I56)</f>
        <v/>
      </c>
      <c r="J57" s="9">
        <f>SUM(J51:J56)</f>
        <v/>
      </c>
      <c r="K57" s="9">
        <f>SUM(K51:K56)</f>
        <v/>
      </c>
      <c r="L57" s="9">
        <f>SUM(L51:L56)</f>
        <v/>
      </c>
      <c r="M57" s="9">
        <f>SUM(M51:M56)</f>
        <v/>
      </c>
      <c r="N57" s="9">
        <f>SUM(N51:N56)</f>
        <v/>
      </c>
      <c r="O57" s="9">
        <f>SUM(C57:N57)</f>
        <v/>
      </c>
    </row>
    <row r="59">
      <c r="B59" s="6" t="inlineStr">
        <is>
          <t>UTILITY INCOME</t>
        </is>
      </c>
    </row>
    <row r="60">
      <c r="A60" t="inlineStr">
        <is>
          <t>4300-0501</t>
        </is>
      </c>
      <c r="B60" s="7" t="inlineStr">
        <is>
          <t>Income - Utility: Electricity</t>
        </is>
      </c>
      <c r="C60" s="3" t="n">
        <v>1442.47</v>
      </c>
      <c r="D60" s="3" t="n">
        <v>599.01</v>
      </c>
      <c r="E60" s="3" t="n">
        <v>188.46</v>
      </c>
      <c r="F60" s="3" t="n">
        <v>329.19</v>
      </c>
      <c r="G60" s="3" t="n">
        <v>1066.29</v>
      </c>
      <c r="H60" s="3" t="n">
        <v>244.22</v>
      </c>
      <c r="I60" s="3" t="n">
        <v>825.89</v>
      </c>
      <c r="J60" s="3" t="n">
        <v>2144.44</v>
      </c>
      <c r="K60" s="3" t="n">
        <v>880.51</v>
      </c>
      <c r="L60" s="3" t="n">
        <v>2126.56</v>
      </c>
      <c r="M60" s="3" t="n">
        <v>64.08</v>
      </c>
      <c r="N60" s="3" t="n">
        <v>4254.84</v>
      </c>
      <c r="O60" s="3">
        <f>SUM(C60:N60)</f>
        <v/>
      </c>
      <c r="P60" t="inlineStr">
        <is>
          <t>Electric service start date confirmation is required prior to move-in. However, at Milano, residents will be charged for usage plus an initial fee of $50. [Micky Thomas, 10/29/24]</t>
        </is>
      </c>
    </row>
    <row r="61">
      <c r="A61" t="inlineStr">
        <is>
          <t>4300-0503</t>
        </is>
      </c>
      <c r="B61" s="7" t="inlineStr">
        <is>
          <t>Income - Utility: Reimbursement</t>
        </is>
      </c>
      <c r="C61" s="3" t="n">
        <v>367.24</v>
      </c>
      <c r="D61" s="3" t="n">
        <v>1401.12</v>
      </c>
      <c r="E61" s="3" t="n">
        <v>1226.69</v>
      </c>
      <c r="F61" s="3" t="n">
        <v>1313.9</v>
      </c>
      <c r="G61" s="3" t="n">
        <v>1400.66</v>
      </c>
      <c r="H61" s="3" t="n">
        <v>907.21</v>
      </c>
      <c r="I61" s="3" t="n">
        <v>956.08</v>
      </c>
      <c r="J61" s="3" t="n">
        <v>1172.71</v>
      </c>
      <c r="K61" s="3" t="n">
        <v>916.8</v>
      </c>
      <c r="L61" s="3" t="n">
        <v>1375.84</v>
      </c>
      <c r="M61" s="3" t="n">
        <v>1019.23</v>
      </c>
      <c r="N61" s="3" t="n">
        <v>1030.07</v>
      </c>
      <c r="O61" s="3">
        <f>SUM(C61:N61)</f>
        <v/>
      </c>
      <c r="P61" t="inlineStr">
        <is>
          <t>Reflects $5 utility fee, $3 trash admin fee, and a $5.30 service fee per resident ramping up with occupancy and renewals. [Micky Thomas, 10/25/24]</t>
        </is>
      </c>
    </row>
    <row r="62">
      <c r="A62" t="inlineStr">
        <is>
          <t>4300-0506</t>
        </is>
      </c>
      <c r="B62" s="7" t="inlineStr">
        <is>
          <t>Income - Utility: Valet Trash</t>
        </is>
      </c>
      <c r="C62" s="3" t="n">
        <v>8070</v>
      </c>
      <c r="D62" s="3" t="n">
        <v>8075</v>
      </c>
      <c r="E62" s="3" t="n">
        <v>7897</v>
      </c>
      <c r="F62" s="3" t="n">
        <v>7773</v>
      </c>
      <c r="G62" s="3" t="n">
        <v>7908</v>
      </c>
      <c r="H62" s="3" t="n">
        <v>7976</v>
      </c>
      <c r="I62" s="3" t="n">
        <v>8318</v>
      </c>
      <c r="J62" s="3" t="n">
        <v>8109</v>
      </c>
      <c r="K62" s="3" t="n">
        <v>7557</v>
      </c>
      <c r="L62" s="3" t="n">
        <v>7350</v>
      </c>
      <c r="M62" s="3" t="n">
        <v>7108</v>
      </c>
      <c r="N62" s="3" t="n">
        <v>6962</v>
      </c>
      <c r="O62" s="3">
        <f>SUM(C62:N62)</f>
        <v/>
      </c>
      <c r="P62" t="inlineStr">
        <is>
          <t>Valet Trash at $25 a door. [Micky Thomas, 10/25/24]</t>
        </is>
      </c>
    </row>
    <row r="63">
      <c r="A63" t="inlineStr">
        <is>
          <t>4300-0505</t>
        </is>
      </c>
      <c r="B63" s="7" t="inlineStr">
        <is>
          <t>Income - Utility: Trash</t>
        </is>
      </c>
      <c r="C63" s="3" t="n">
        <v>5257.05</v>
      </c>
      <c r="D63" s="3" t="n">
        <v>5205.68</v>
      </c>
      <c r="E63" s="3" t="n">
        <v>5043.85</v>
      </c>
      <c r="F63" s="3" t="n">
        <v>5098.49</v>
      </c>
      <c r="G63" s="3" t="n">
        <v>5327.55</v>
      </c>
      <c r="H63" s="3" t="n">
        <v>5328.91</v>
      </c>
      <c r="I63" s="3" t="n">
        <v>5588.51</v>
      </c>
      <c r="J63" s="3" t="n">
        <v>6234.13</v>
      </c>
      <c r="K63" s="3" t="n">
        <v>5422.14</v>
      </c>
      <c r="L63" s="3" t="n">
        <v>5245.55</v>
      </c>
      <c r="M63" s="3" t="n">
        <v>5509.66</v>
      </c>
      <c r="N63" s="3" t="n">
        <v>5095.17</v>
      </c>
      <c r="O63" s="3">
        <f>SUM(C63:N63)</f>
        <v/>
      </c>
      <c r="P63" t="inlineStr">
        <is>
          <t>Trash removal is at $15 per door, for trash removal. [Micky Thomas, 10/29/24]</t>
        </is>
      </c>
    </row>
    <row r="64">
      <c r="A64" t="inlineStr">
        <is>
          <t>4300-0512</t>
        </is>
      </c>
      <c r="B64" s="7" t="inlineStr">
        <is>
          <t>Income - Utility: Water/Sewer</t>
        </is>
      </c>
      <c r="C64" s="3" t="n">
        <v>4035.83</v>
      </c>
      <c r="D64" s="3" t="n">
        <v>16161.76</v>
      </c>
      <c r="E64" s="3" t="n">
        <v>13983.11</v>
      </c>
      <c r="F64" s="3" t="n">
        <v>14722.73</v>
      </c>
      <c r="G64" s="3" t="n">
        <v>15907.73</v>
      </c>
      <c r="H64" s="3" t="n">
        <v>10100.99</v>
      </c>
      <c r="I64" s="3" t="n">
        <v>10153.8</v>
      </c>
      <c r="J64" s="3" t="n">
        <v>12668.57</v>
      </c>
      <c r="K64" s="3" t="n">
        <v>10082.64</v>
      </c>
      <c r="L64" s="3" t="n">
        <v>12847.43</v>
      </c>
      <c r="M64" s="3" t="n">
        <v>10557.62</v>
      </c>
      <c r="N64" s="3" t="n">
        <v>10529.2</v>
      </c>
      <c r="O64" s="3">
        <f>SUM(C64:N64)</f>
        <v/>
      </c>
      <c r="P64" t="inlineStr">
        <is>
          <t>This budget includes a bill-back system per unit based on actual usage, utilizing sub-meters [Micky Thomas, 10/25/24]</t>
        </is>
      </c>
    </row>
    <row r="65">
      <c r="B65" s="8" t="inlineStr">
        <is>
          <t>Subtotal</t>
        </is>
      </c>
      <c r="C65" s="9">
        <f>SUM(C60:C64)</f>
        <v/>
      </c>
      <c r="D65" s="9">
        <f>SUM(D60:D64)</f>
        <v/>
      </c>
      <c r="E65" s="9">
        <f>SUM(E60:E64)</f>
        <v/>
      </c>
      <c r="F65" s="9">
        <f>SUM(F60:F64)</f>
        <v/>
      </c>
      <c r="G65" s="9">
        <f>SUM(G60:G64)</f>
        <v/>
      </c>
      <c r="H65" s="9">
        <f>SUM(H60:H64)</f>
        <v/>
      </c>
      <c r="I65" s="9">
        <f>SUM(I60:I64)</f>
        <v/>
      </c>
      <c r="J65" s="9">
        <f>SUM(J60:J64)</f>
        <v/>
      </c>
      <c r="K65" s="9">
        <f>SUM(K60:K64)</f>
        <v/>
      </c>
      <c r="L65" s="9">
        <f>SUM(L60:L64)</f>
        <v/>
      </c>
      <c r="M65" s="9">
        <f>SUM(M60:M64)</f>
        <v/>
      </c>
      <c r="N65" s="9">
        <f>SUM(N60:N64)</f>
        <v/>
      </c>
      <c r="O65" s="9">
        <f>SUM(C65:N65)</f>
        <v/>
      </c>
    </row>
    <row r="67">
      <c r="B67" s="6" t="inlineStr">
        <is>
          <t>AMENITY INCOME</t>
        </is>
      </c>
    </row>
    <row r="68">
      <c r="A68" t="inlineStr">
        <is>
          <t>4300-0601</t>
        </is>
      </c>
      <c r="B68" s="7" t="inlineStr">
        <is>
          <t>Clubhouse Fees</t>
        </is>
      </c>
      <c r="C68" s="3" t="n">
        <v>0</v>
      </c>
      <c r="D68" s="3" t="n">
        <v>0</v>
      </c>
      <c r="E68" s="3" t="n">
        <v>0</v>
      </c>
      <c r="F68" s="3" t="n">
        <v>0</v>
      </c>
      <c r="G68" s="3" t="n">
        <v>0</v>
      </c>
      <c r="H68" s="3" t="n">
        <v>0</v>
      </c>
      <c r="I68" s="3" t="n">
        <v>2168</v>
      </c>
      <c r="J68" s="3" t="n">
        <v>1789</v>
      </c>
      <c r="K68" s="3" t="n">
        <v>1333</v>
      </c>
      <c r="L68" s="3" t="n">
        <v>0</v>
      </c>
      <c r="M68" s="3" t="n">
        <v>0</v>
      </c>
      <c r="N68" s="3" t="n">
        <v>0</v>
      </c>
      <c r="O68" s="3">
        <f>SUM(C68:N68)</f>
        <v/>
      </c>
      <c r="P68" t="inlineStr">
        <is>
          <t>The clubhouse fee is coded under Miscellaneous (Amenity fee at $25 per door). [Micky Thomas, 10/29/24]</t>
        </is>
      </c>
    </row>
    <row r="69">
      <c r="A69" t="inlineStr">
        <is>
          <t>4300-0602</t>
        </is>
      </c>
      <c r="B69" s="7" t="inlineStr">
        <is>
          <t>Garage Rental</t>
        </is>
      </c>
      <c r="C69" s="3" t="n">
        <v>2257</v>
      </c>
      <c r="D69" s="3" t="n">
        <v>972.5</v>
      </c>
      <c r="E69" s="3" t="n">
        <v>975.3</v>
      </c>
      <c r="F69" s="3" t="n">
        <v>1027.5</v>
      </c>
      <c r="G69" s="3" t="n">
        <v>954.5</v>
      </c>
      <c r="H69" s="3" t="n">
        <v>700</v>
      </c>
      <c r="I69" s="3" t="n">
        <v>700</v>
      </c>
      <c r="J69" s="3" t="n">
        <v>750</v>
      </c>
      <c r="K69" s="3" t="n">
        <v>832</v>
      </c>
      <c r="L69" s="3" t="n">
        <v>540</v>
      </c>
      <c r="M69" s="3" t="n">
        <v>570</v>
      </c>
      <c r="N69" s="3" t="n">
        <v>560</v>
      </c>
      <c r="O69" s="3">
        <f>SUM(C69:N69)</f>
        <v/>
      </c>
      <c r="P69" t="inlineStr">
        <is>
          <t>Garage rental is currently set at $125 per garage, with 5 garages currently being occupied. There are 3/ out of 5 garages being leased at a discounted rate, as a move-in/ renewal incentive. There should be an increase in May 2025, as garages are currently being repaired to be placed on the market for lease. [Micky Thomas, 10/29/24]</t>
        </is>
      </c>
    </row>
    <row r="70">
      <c r="A70" t="inlineStr">
        <is>
          <t>4300-0603</t>
        </is>
      </c>
      <c r="B70" s="7" t="inlineStr">
        <is>
          <t>Parking - Resident</t>
        </is>
      </c>
      <c r="C70" s="3" t="n">
        <v>62</v>
      </c>
      <c r="D70" s="3" t="n">
        <v>1170</v>
      </c>
      <c r="E70" s="3" t="n">
        <v>1170.2</v>
      </c>
      <c r="F70" s="3" t="n">
        <v>1046</v>
      </c>
      <c r="G70" s="3" t="n">
        <v>1042</v>
      </c>
      <c r="H70" s="3" t="n">
        <v>1095</v>
      </c>
      <c r="I70" s="3" t="n">
        <v>1072</v>
      </c>
      <c r="J70" s="3" t="n">
        <v>847</v>
      </c>
      <c r="K70" s="3" t="n">
        <v>1603</v>
      </c>
      <c r="L70" s="3" t="n">
        <v>828</v>
      </c>
      <c r="M70" s="3" t="n">
        <v>784</v>
      </c>
      <c r="N70" s="3" t="n">
        <v>748</v>
      </c>
      <c r="O70" s="3">
        <f>SUM(C70:N70)</f>
        <v/>
      </c>
      <c r="P70" t="inlineStr">
        <is>
          <t>Reflects 22 carports currently being leased, at $45 a carport. Carports are offered for free to new- move ins, or at a discounted rate. [Micky Thomas, 10/25/24]</t>
        </is>
      </c>
    </row>
    <row r="71">
      <c r="A71" t="inlineStr">
        <is>
          <t>4300-0604</t>
        </is>
      </c>
      <c r="B71" s="7" t="inlineStr">
        <is>
          <t>Amenity Fee</t>
        </is>
      </c>
      <c r="C71" s="3" t="n">
        <v>0</v>
      </c>
      <c r="D71" s="3" t="n">
        <v>125</v>
      </c>
      <c r="E71" s="3" t="n">
        <v>223</v>
      </c>
      <c r="F71" s="3" t="n">
        <v>-348</v>
      </c>
      <c r="G71" s="3" t="n">
        <v>240</v>
      </c>
      <c r="H71" s="3" t="n">
        <v>2866</v>
      </c>
      <c r="I71" s="3" t="n">
        <v>-3106</v>
      </c>
      <c r="J71" s="3" t="n">
        <v>0</v>
      </c>
      <c r="K71" s="3" t="n">
        <v>0</v>
      </c>
      <c r="L71" s="3" t="n">
        <v>0</v>
      </c>
      <c r="M71" s="3" t="n">
        <v>0</v>
      </c>
      <c r="N71" s="3" t="n">
        <v>0</v>
      </c>
      <c r="O71" s="3">
        <f>SUM(C71:N71)</f>
        <v/>
      </c>
      <c r="P71" t="inlineStr">
        <is>
          <t>Assume $25/door. in 2024 this was coded to 4300-0903 Misc income to explain variance from prior year [Alexis Garcia, 11/7/24]</t>
        </is>
      </c>
    </row>
    <row r="72">
      <c r="A72" t="inlineStr">
        <is>
          <t>4300-0606</t>
        </is>
      </c>
      <c r="B72" s="7" t="inlineStr">
        <is>
          <t>Pet Fee - Non Refundable</t>
        </is>
      </c>
      <c r="C72" s="3" t="n">
        <v>400</v>
      </c>
      <c r="D72" s="3" t="n">
        <v>-400</v>
      </c>
      <c r="E72" s="3" t="n">
        <v>400</v>
      </c>
      <c r="F72" s="3" t="n">
        <v>0</v>
      </c>
      <c r="G72" s="3" t="n">
        <v>0</v>
      </c>
      <c r="H72" s="3" t="n">
        <v>0</v>
      </c>
      <c r="I72" s="3" t="n">
        <v>0</v>
      </c>
      <c r="J72" s="3" t="n">
        <v>0</v>
      </c>
      <c r="K72" s="3" t="n">
        <v>0</v>
      </c>
      <c r="L72" s="3" t="n">
        <v>0</v>
      </c>
      <c r="M72" s="3" t="n">
        <v>400</v>
      </c>
      <c r="N72" s="3" t="n">
        <v>0</v>
      </c>
      <c r="O72" s="3">
        <f>SUM(C72:N72)</f>
        <v/>
      </c>
      <c r="P72" t="inlineStr">
        <is>
          <t>Reflects one non-refundable pet fee every other month. [Micky Thomas, 10/29/24]</t>
        </is>
      </c>
    </row>
    <row r="73">
      <c r="A73" t="inlineStr">
        <is>
          <t>4300-0607</t>
        </is>
      </c>
      <c r="B73" s="7" t="inlineStr">
        <is>
          <t>Pet Rent</t>
        </is>
      </c>
      <c r="C73" s="3" t="n">
        <v>355</v>
      </c>
      <c r="D73" s="3" t="n">
        <v>299</v>
      </c>
      <c r="E73" s="3" t="n">
        <v>275</v>
      </c>
      <c r="F73" s="3" t="n">
        <v>300</v>
      </c>
      <c r="G73" s="3" t="n">
        <v>294</v>
      </c>
      <c r="H73" s="3" t="n">
        <v>275</v>
      </c>
      <c r="I73" s="3" t="n">
        <v>285</v>
      </c>
      <c r="J73" s="3" t="n">
        <v>275</v>
      </c>
      <c r="K73" s="3" t="n">
        <v>289</v>
      </c>
      <c r="L73" s="3" t="n">
        <v>323</v>
      </c>
      <c r="M73" s="3" t="n">
        <v>325</v>
      </c>
      <c r="N73" s="3" t="n">
        <v>325</v>
      </c>
      <c r="O73" s="3">
        <f>SUM(C73:N73)</f>
        <v/>
      </c>
      <c r="P73" t="inlineStr">
        <is>
          <t>Monthly pet rent is $25 a pet. Reflects currently 12 residents being charged monthly. [Micky Thomas, 10/25/24]</t>
        </is>
      </c>
    </row>
    <row r="74">
      <c r="A74" t="inlineStr">
        <is>
          <t>4300-0611</t>
        </is>
      </c>
      <c r="B74" s="7" t="inlineStr">
        <is>
          <t>Storage Rental</t>
        </is>
      </c>
      <c r="C74" s="3" t="n">
        <v>104</v>
      </c>
      <c r="D74" s="3" t="n">
        <v>120</v>
      </c>
      <c r="E74" s="3" t="n">
        <v>120</v>
      </c>
      <c r="F74" s="3" t="n">
        <v>120</v>
      </c>
      <c r="G74" s="3" t="n">
        <v>120</v>
      </c>
      <c r="H74" s="3" t="n">
        <v>120</v>
      </c>
      <c r="I74" s="3" t="n">
        <v>150</v>
      </c>
      <c r="J74" s="3" t="n">
        <v>150</v>
      </c>
      <c r="K74" s="3" t="n">
        <v>180</v>
      </c>
      <c r="L74" s="3" t="n">
        <v>145</v>
      </c>
      <c r="M74" s="3" t="n">
        <v>130</v>
      </c>
      <c r="N74" s="3" t="n">
        <v>130</v>
      </c>
      <c r="O74" s="3">
        <f>SUM(C74:N74)</f>
        <v/>
      </c>
      <c r="P74" t="inlineStr">
        <is>
          <t>The monthly storage rental fee is set at $30. Residents without a patio are eligible for complimentary storage, specifically for those located on the 2nd and 3rd floors [Micky Thomas, 10/25/24]</t>
        </is>
      </c>
    </row>
    <row r="75">
      <c r="B75" s="8" t="inlineStr">
        <is>
          <t>Subtotal</t>
        </is>
      </c>
      <c r="C75" s="9">
        <f>SUM(C68:C74)</f>
        <v/>
      </c>
      <c r="D75" s="9">
        <f>SUM(D68:D74)</f>
        <v/>
      </c>
      <c r="E75" s="9">
        <f>SUM(E68:E74)</f>
        <v/>
      </c>
      <c r="F75" s="9">
        <f>SUM(F68:F74)</f>
        <v/>
      </c>
      <c r="G75" s="9">
        <f>SUM(G68:G74)</f>
        <v/>
      </c>
      <c r="H75" s="9">
        <f>SUM(H68:H74)</f>
        <v/>
      </c>
      <c r="I75" s="9">
        <f>SUM(I68:I74)</f>
        <v/>
      </c>
      <c r="J75" s="9">
        <f>SUM(J68:J74)</f>
        <v/>
      </c>
      <c r="K75" s="9">
        <f>SUM(K68:K74)</f>
        <v/>
      </c>
      <c r="L75" s="9">
        <f>SUM(L68:L74)</f>
        <v/>
      </c>
      <c r="M75" s="9">
        <f>SUM(M68:M74)</f>
        <v/>
      </c>
      <c r="N75" s="9">
        <f>SUM(N68:N74)</f>
        <v/>
      </c>
      <c r="O75" s="9">
        <f>SUM(C75:N75)</f>
        <v/>
      </c>
    </row>
    <row r="77">
      <c r="B77" s="6" t="inlineStr">
        <is>
          <t>CONTRACT INCOME</t>
        </is>
      </c>
    </row>
    <row r="78">
      <c r="A78" t="inlineStr">
        <is>
          <t>4300-0801</t>
        </is>
      </c>
      <c r="B78" s="7" t="inlineStr">
        <is>
          <t>Cable/Internet Income</t>
        </is>
      </c>
      <c r="C78" s="3" t="n">
        <v>506.84</v>
      </c>
      <c r="D78" s="3" t="n">
        <v>1303.94</v>
      </c>
      <c r="E78" s="3" t="n">
        <v>554.11</v>
      </c>
      <c r="F78" s="3" t="n">
        <v>547.53</v>
      </c>
      <c r="G78" s="3" t="n">
        <v>1315.01</v>
      </c>
      <c r="H78" s="3" t="n">
        <v>525.99</v>
      </c>
      <c r="I78" s="3" t="n">
        <v>546.24</v>
      </c>
      <c r="J78" s="3" t="n">
        <v>1375.36</v>
      </c>
      <c r="K78" s="3" t="n">
        <v>522.2</v>
      </c>
      <c r="L78" s="3" t="n">
        <v>496.57</v>
      </c>
      <c r="M78" s="3" t="n">
        <v>829.1900000000001</v>
      </c>
      <c r="N78" s="3" t="n">
        <v>911.3200000000001</v>
      </c>
      <c r="O78" s="3">
        <f>SUM(C78:N78)</f>
        <v/>
      </c>
      <c r="P78" t="inlineStr">
        <is>
          <t>Reflects a monthly commission amount that fluctuates  from AT&amp;T. [Micky Thomas, 10/25/24]</t>
        </is>
      </c>
    </row>
    <row r="79">
      <c r="B79" s="8" t="inlineStr">
        <is>
          <t>Subtotal</t>
        </is>
      </c>
      <c r="C79" s="9">
        <f>SUM(C78:C78)</f>
        <v/>
      </c>
      <c r="D79" s="9">
        <f>SUM(D78:D78)</f>
        <v/>
      </c>
      <c r="E79" s="9">
        <f>SUM(E78:E78)</f>
        <v/>
      </c>
      <c r="F79" s="9">
        <f>SUM(F78:F78)</f>
        <v/>
      </c>
      <c r="G79" s="9">
        <f>SUM(G78:G78)</f>
        <v/>
      </c>
      <c r="H79" s="9">
        <f>SUM(H78:H78)</f>
        <v/>
      </c>
      <c r="I79" s="9">
        <f>SUM(I78:I78)</f>
        <v/>
      </c>
      <c r="J79" s="9">
        <f>SUM(J78:J78)</f>
        <v/>
      </c>
      <c r="K79" s="9">
        <f>SUM(K78:K78)</f>
        <v/>
      </c>
      <c r="L79" s="9">
        <f>SUM(L78:L78)</f>
        <v/>
      </c>
      <c r="M79" s="9">
        <f>SUM(M78:M78)</f>
        <v/>
      </c>
      <c r="N79" s="9">
        <f>SUM(N78:N78)</f>
        <v/>
      </c>
      <c r="O79" s="9">
        <f>SUM(C79:N79)</f>
        <v/>
      </c>
    </row>
    <row r="81">
      <c r="B81" s="6" t="inlineStr">
        <is>
          <t>OTHER MISCELLANEOUS INCOME</t>
        </is>
      </c>
    </row>
    <row r="82">
      <c r="A82" t="inlineStr">
        <is>
          <t>4300-0903</t>
        </is>
      </c>
      <c r="B82" s="7" t="inlineStr">
        <is>
          <t>Miscellaneous Income</t>
        </is>
      </c>
      <c r="C82" s="3" t="n">
        <v>13293.89</v>
      </c>
      <c r="D82" s="3" t="n">
        <v>6501</v>
      </c>
      <c r="E82" s="3" t="n">
        <v>6378.8</v>
      </c>
      <c r="F82" s="3" t="n">
        <v>6763</v>
      </c>
      <c r="G82" s="3" t="n">
        <v>6063</v>
      </c>
      <c r="H82" s="3" t="n">
        <v>3645</v>
      </c>
      <c r="I82" s="3" t="n">
        <v>7201</v>
      </c>
      <c r="J82" s="3" t="n">
        <v>4347.19</v>
      </c>
      <c r="K82" s="3" t="n">
        <v>4341</v>
      </c>
      <c r="L82" s="3" t="n">
        <v>5574</v>
      </c>
      <c r="M82" s="3" t="n">
        <v>5882</v>
      </c>
      <c r="N82" s="3" t="n">
        <v>-13179.56</v>
      </c>
      <c r="O82" s="3">
        <f>SUM(C82:N82)</f>
        <v/>
      </c>
      <c r="P82" t="inlineStr">
        <is>
          <t>The assumed amount covers the monthly Amenity Fee of $25. The Clubhouse/Amenity Fee is assigned to this GL code [Micky Thomas, 10/29/24]</t>
        </is>
      </c>
    </row>
    <row r="83">
      <c r="A83" t="inlineStr">
        <is>
          <t>4300-0907</t>
        </is>
      </c>
      <c r="B83" s="7" t="inlineStr">
        <is>
          <t>Key/Lock Income</t>
        </is>
      </c>
      <c r="C83" s="3" t="n">
        <v>0</v>
      </c>
      <c r="D83" s="3" t="n">
        <v>7</v>
      </c>
      <c r="E83" s="3" t="n">
        <v>10</v>
      </c>
      <c r="F83" s="3" t="n">
        <v>10</v>
      </c>
      <c r="G83" s="3" t="n">
        <v>90</v>
      </c>
      <c r="H83" s="3" t="n">
        <v>15</v>
      </c>
      <c r="I83" s="3" t="n">
        <v>90</v>
      </c>
      <c r="J83" s="3" t="n">
        <v>110</v>
      </c>
      <c r="K83" s="3" t="n">
        <v>50</v>
      </c>
      <c r="L83" s="3" t="n">
        <v>0</v>
      </c>
      <c r="M83" s="3" t="n">
        <v>10</v>
      </c>
      <c r="N83" s="3" t="n">
        <v>0</v>
      </c>
      <c r="O83" s="3">
        <f>SUM(C83:N83)</f>
        <v/>
      </c>
      <c r="P83" t="inlineStr">
        <is>
          <t>The amounts paid are contingent upon a requested copy of the resident’s key, at $5 per copy [Micky Thomas, 10/29/24]</t>
        </is>
      </c>
    </row>
    <row r="84">
      <c r="B84" s="8" t="inlineStr">
        <is>
          <t>Subtotal</t>
        </is>
      </c>
      <c r="C84" s="9">
        <f>SUM(C82:C83)</f>
        <v/>
      </c>
      <c r="D84" s="9">
        <f>SUM(D82:D83)</f>
        <v/>
      </c>
      <c r="E84" s="9">
        <f>SUM(E82:E83)</f>
        <v/>
      </c>
      <c r="F84" s="9">
        <f>SUM(F82:F83)</f>
        <v/>
      </c>
      <c r="G84" s="9">
        <f>SUM(G82:G83)</f>
        <v/>
      </c>
      <c r="H84" s="9">
        <f>SUM(H82:H83)</f>
        <v/>
      </c>
      <c r="I84" s="9">
        <f>SUM(I82:I83)</f>
        <v/>
      </c>
      <c r="J84" s="9">
        <f>SUM(J82:J83)</f>
        <v/>
      </c>
      <c r="K84" s="9">
        <f>SUM(K82:K83)</f>
        <v/>
      </c>
      <c r="L84" s="9">
        <f>SUM(L82:L83)</f>
        <v/>
      </c>
      <c r="M84" s="9">
        <f>SUM(M82:M83)</f>
        <v/>
      </c>
      <c r="N84" s="9">
        <f>SUM(N82:N83)</f>
        <v/>
      </c>
      <c r="O84" s="9">
        <f>SUM(C84:N84)</f>
        <v/>
      </c>
    </row>
    <row r="86">
      <c r="B86" s="5" t="inlineStr">
        <is>
          <t>Total Other Income</t>
        </is>
      </c>
      <c r="C86" s="10">
        <f>C48+C57+C65+C75+C79+C84</f>
        <v/>
      </c>
      <c r="D86" s="10">
        <f>D48+D57+D65+D75+D79+D84</f>
        <v/>
      </c>
      <c r="E86" s="10">
        <f>E48+E57+E65+E75+E79+E84</f>
        <v/>
      </c>
      <c r="F86" s="10">
        <f>F48+F57+F65+F75+F79+F84</f>
        <v/>
      </c>
      <c r="G86" s="10">
        <f>G48+G57+G65+G75+G79+G84</f>
        <v/>
      </c>
      <c r="H86" s="10">
        <f>H48+H57+H65+H75+H79+H84</f>
        <v/>
      </c>
      <c r="I86" s="10">
        <f>I48+I57+I65+I75+I79+I84</f>
        <v/>
      </c>
      <c r="J86" s="10">
        <f>J48+J57+J65+J75+J79+J84</f>
        <v/>
      </c>
      <c r="K86" s="10">
        <f>K48+K57+K65+K75+K79+K84</f>
        <v/>
      </c>
      <c r="L86" s="10">
        <f>L48+L57+L65+L75+L79+L84</f>
        <v/>
      </c>
      <c r="M86" s="10">
        <f>M48+M57+M65+M75+M79+M84</f>
        <v/>
      </c>
      <c r="N86" s="10">
        <f>N48+N57+N65+N75+N79+N84</f>
        <v/>
      </c>
      <c r="O86" s="10">
        <f>SUM(C86:N86)</f>
        <v/>
      </c>
    </row>
    <row r="88">
      <c r="B88" s="5" t="inlineStr">
        <is>
          <t>PAYROLL</t>
        </is>
      </c>
    </row>
    <row r="89">
      <c r="B89" s="6" t="inlineStr">
        <is>
          <t>COMPENSATION EXPENSE - MAINTENANCE</t>
        </is>
      </c>
    </row>
    <row r="90">
      <c r="A90" t="inlineStr">
        <is>
          <t>5010-1000</t>
        </is>
      </c>
      <c r="B90" s="7" t="inlineStr">
        <is>
          <t>Salaries &amp; Wages - Maint</t>
        </is>
      </c>
      <c r="C90" s="3" t="n">
        <v>15774.77</v>
      </c>
      <c r="D90" s="3" t="n">
        <v>19610.75</v>
      </c>
      <c r="E90" s="3" t="n">
        <v>17499.77</v>
      </c>
      <c r="F90" s="3" t="n">
        <v>9151.4</v>
      </c>
      <c r="G90" s="3" t="n">
        <v>12856.48</v>
      </c>
      <c r="H90" s="3" t="n">
        <v>13240.58</v>
      </c>
      <c r="I90" s="3" t="n">
        <v>15453.91</v>
      </c>
      <c r="J90" s="3" t="n">
        <v>22426.09</v>
      </c>
      <c r="K90" s="3" t="n">
        <v>15382.42</v>
      </c>
      <c r="L90" s="3" t="n">
        <v>15182.15</v>
      </c>
      <c r="M90" s="3" t="n">
        <v>11147.69</v>
      </c>
      <c r="N90" s="3" t="n">
        <v>11323.32</v>
      </c>
      <c r="O90" s="3">
        <f>SUM(C90:N90)</f>
        <v/>
      </c>
      <c r="P90" t="inlineStr">
        <is>
          <t>assumed 3% increase, for: maintenance supervisor, service technician, make ready tech, and porter [Micky Thomas, 9/26/24]</t>
        </is>
      </c>
    </row>
    <row r="91">
      <c r="A91" t="inlineStr">
        <is>
          <t>5010-3000</t>
        </is>
      </c>
      <c r="B91" s="7" t="inlineStr">
        <is>
          <t>Bonuses - Maint</t>
        </is>
      </c>
      <c r="C91" s="3" t="n">
        <v>0</v>
      </c>
      <c r="D91" s="3" t="n">
        <v>778.4400000000001</v>
      </c>
      <c r="E91" s="3" t="n">
        <v>0</v>
      </c>
      <c r="F91" s="3" t="n">
        <v>0</v>
      </c>
      <c r="G91" s="3" t="n">
        <v>0</v>
      </c>
      <c r="H91" s="3" t="n">
        <v>0</v>
      </c>
      <c r="I91" s="3" t="n">
        <v>0</v>
      </c>
      <c r="J91" s="3" t="n">
        <v>1505</v>
      </c>
      <c r="K91" s="3" t="n">
        <v>0</v>
      </c>
      <c r="L91" s="3" t="n">
        <v>0</v>
      </c>
      <c r="M91" s="3" t="n">
        <v>1564</v>
      </c>
      <c r="N91" s="3" t="n">
        <v>0</v>
      </c>
      <c r="O91" s="3">
        <f>SUM(C91:N91)</f>
        <v/>
      </c>
      <c r="P91" t="inlineStr">
        <is>
          <t>1. Reflects Quarterly Program: 20% for MS, and 15% for service tech, make ready tech, and porter. Estimated payout. [Micky Thomas, 10/29/24]
2. assumed 3% increase [Micky Thomas, 9/25/24]</t>
        </is>
      </c>
    </row>
    <row r="92">
      <c r="A92" t="inlineStr">
        <is>
          <t>5010-4000</t>
        </is>
      </c>
      <c r="B92" s="7" t="inlineStr">
        <is>
          <t>Commissions - Maint</t>
        </is>
      </c>
      <c r="C92" s="3" t="n">
        <v>644.3200000000001</v>
      </c>
      <c r="D92" s="3" t="n">
        <v>356.91</v>
      </c>
      <c r="E92" s="3" t="n">
        <v>339.44</v>
      </c>
      <c r="F92" s="3" t="n">
        <v>617.84</v>
      </c>
      <c r="G92" s="3" t="n">
        <v>394.2</v>
      </c>
      <c r="H92" s="3" t="n">
        <v>189.93</v>
      </c>
      <c r="I92" s="3" t="n">
        <v>982.64</v>
      </c>
      <c r="J92" s="3" t="n">
        <v>1141.4</v>
      </c>
      <c r="K92" s="3" t="n">
        <v>1025.16</v>
      </c>
      <c r="L92" s="3" t="n">
        <v>1151.1</v>
      </c>
      <c r="M92" s="3" t="n">
        <v>308.26</v>
      </c>
      <c r="N92" s="3" t="n">
        <v>422.46</v>
      </c>
      <c r="O92" s="3">
        <f>SUM(C92:N92)</f>
        <v/>
      </c>
      <c r="P92" t="inlineStr">
        <is>
          <t>Monthly Renewal commissions are divided between all  team members (office/maintenance) , and paid out on the ending month pay check. The amount depends on the number of renewals, and the renewal term,  at 0.7%. [Micky Thomas, 9/25/24]</t>
        </is>
      </c>
    </row>
    <row r="93">
      <c r="A93" t="inlineStr">
        <is>
          <t>5010-5000</t>
        </is>
      </c>
      <c r="B93" s="7" t="inlineStr">
        <is>
          <t>Overtime - Maint</t>
        </is>
      </c>
      <c r="C93" s="3" t="n">
        <v>1228.42</v>
      </c>
      <c r="D93" s="3" t="n">
        <v>588.63</v>
      </c>
      <c r="E93" s="3" t="n">
        <v>564.4400000000001</v>
      </c>
      <c r="F93" s="3" t="n">
        <v>472.22</v>
      </c>
      <c r="G93" s="3" t="n">
        <v>907.4299999999999</v>
      </c>
      <c r="H93" s="3" t="n">
        <v>2106.27</v>
      </c>
      <c r="I93" s="3" t="n">
        <v>2939.11</v>
      </c>
      <c r="J93" s="3" t="n">
        <v>3654.91</v>
      </c>
      <c r="K93" s="3" t="n">
        <v>1419.67</v>
      </c>
      <c r="L93" s="3" t="n">
        <v>1855.5</v>
      </c>
      <c r="M93" s="3" t="n">
        <v>1215.67</v>
      </c>
      <c r="N93" s="3" t="n">
        <v>1636.48</v>
      </c>
      <c r="O93" s="3">
        <f>SUM(C93:N93)</f>
        <v/>
      </c>
      <c r="P93" t="inlineStr">
        <is>
          <t>Assuming 20 hours per month for on call and other unforseen maintenance issues. [Alexis Garcia, 11/5/24]</t>
        </is>
      </c>
    </row>
    <row r="94">
      <c r="B94" s="8" t="inlineStr">
        <is>
          <t>Subtotal</t>
        </is>
      </c>
      <c r="C94" s="9">
        <f>SUM(C90:C93)</f>
        <v/>
      </c>
      <c r="D94" s="9">
        <f>SUM(D90:D93)</f>
        <v/>
      </c>
      <c r="E94" s="9">
        <f>SUM(E90:E93)</f>
        <v/>
      </c>
      <c r="F94" s="9">
        <f>SUM(F90:F93)</f>
        <v/>
      </c>
      <c r="G94" s="9">
        <f>SUM(G90:G93)</f>
        <v/>
      </c>
      <c r="H94" s="9">
        <f>SUM(H90:H93)</f>
        <v/>
      </c>
      <c r="I94" s="9">
        <f>SUM(I90:I93)</f>
        <v/>
      </c>
      <c r="J94" s="9">
        <f>SUM(J90:J93)</f>
        <v/>
      </c>
      <c r="K94" s="9">
        <f>SUM(K90:K93)</f>
        <v/>
      </c>
      <c r="L94" s="9">
        <f>SUM(L90:L93)</f>
        <v/>
      </c>
      <c r="M94" s="9">
        <f>SUM(M90:M93)</f>
        <v/>
      </c>
      <c r="N94" s="9">
        <f>SUM(N90:N93)</f>
        <v/>
      </c>
      <c r="O94" s="9">
        <f>SUM(C94:N94)</f>
        <v/>
      </c>
    </row>
    <row r="96">
      <c r="B96" s="6" t="inlineStr">
        <is>
          <t>COMPENSATION EXPENSE - LEASING</t>
        </is>
      </c>
    </row>
    <row r="97">
      <c r="A97" t="inlineStr">
        <is>
          <t>5015-1000</t>
        </is>
      </c>
      <c r="B97" s="7" t="inlineStr">
        <is>
          <t>Salaries &amp; Wages - Leasing</t>
        </is>
      </c>
      <c r="C97" s="3" t="n">
        <v>14442.22</v>
      </c>
      <c r="D97" s="3" t="n">
        <v>11450.66</v>
      </c>
      <c r="E97" s="3" t="n">
        <v>20130.28</v>
      </c>
      <c r="F97" s="3" t="n">
        <v>13714.87</v>
      </c>
      <c r="G97" s="3" t="n">
        <v>13598.19</v>
      </c>
      <c r="H97" s="3" t="n">
        <v>12518.1</v>
      </c>
      <c r="I97" s="3" t="n">
        <v>11501.41</v>
      </c>
      <c r="J97" s="3" t="n">
        <v>17509.78</v>
      </c>
      <c r="K97" s="3" t="n">
        <v>14239.2</v>
      </c>
      <c r="L97" s="3" t="n">
        <v>16285.02</v>
      </c>
      <c r="M97" s="3" t="n">
        <v>11739.43</v>
      </c>
      <c r="N97" s="3" t="n">
        <v>11581.73</v>
      </c>
      <c r="O97" s="3">
        <f>SUM(C97:N97)</f>
        <v/>
      </c>
      <c r="P97" t="inlineStr">
        <is>
          <t>Assume PM, RSM, LC with 3% increases hitting in April
Added 2nd LC at $19 with leasing need
Float RSM($25/hr) 10 hrs/mo and Float tech ($25) 10 hrs/mo added [Alexis Garcia, 11/7/24]</t>
        </is>
      </c>
    </row>
    <row r="98">
      <c r="A98" t="inlineStr">
        <is>
          <t>5015-3000</t>
        </is>
      </c>
      <c r="B98" s="7" t="inlineStr">
        <is>
          <t>Bonuses - Leasing</t>
        </is>
      </c>
      <c r="C98" s="3" t="n">
        <v>0</v>
      </c>
      <c r="D98" s="3" t="n">
        <v>930.84</v>
      </c>
      <c r="E98" s="3" t="n">
        <v>0</v>
      </c>
      <c r="F98" s="3" t="n">
        <v>0</v>
      </c>
      <c r="G98" s="3" t="n">
        <v>3898</v>
      </c>
      <c r="H98" s="3" t="n">
        <v>932.9400000000001</v>
      </c>
      <c r="I98" s="3" t="n">
        <v>0</v>
      </c>
      <c r="J98" s="3" t="n">
        <v>3965</v>
      </c>
      <c r="K98" s="3" t="n">
        <v>350.5</v>
      </c>
      <c r="L98" s="3" t="n">
        <v>0</v>
      </c>
      <c r="M98" s="3" t="n">
        <v>1183.63</v>
      </c>
      <c r="N98" s="3" t="n">
        <v>147.54</v>
      </c>
      <c r="O98" s="3">
        <f>SUM(C98:N98)</f>
        <v/>
      </c>
      <c r="P98" t="inlineStr">
        <is>
          <t>Reflects Quarterly bonus program: 20% for PM, and 15% for RSM &amp; LC. Estimated payout. [Micky Thomas, 10/29/24]</t>
        </is>
      </c>
    </row>
    <row r="99">
      <c r="A99" t="inlineStr">
        <is>
          <t>5015-4000</t>
        </is>
      </c>
      <c r="B99" s="7" t="inlineStr">
        <is>
          <t>Commissions - Leasing</t>
        </is>
      </c>
      <c r="C99" s="3" t="n">
        <v>3881.73</v>
      </c>
      <c r="D99" s="3" t="n">
        <v>1528.41</v>
      </c>
      <c r="E99" s="3" t="n">
        <v>1645.68</v>
      </c>
      <c r="F99" s="3" t="n">
        <v>2245.08</v>
      </c>
      <c r="G99" s="3" t="n">
        <v>2805.73</v>
      </c>
      <c r="H99" s="3" t="n">
        <v>1790.43</v>
      </c>
      <c r="I99" s="3" t="n">
        <v>2353.22</v>
      </c>
      <c r="J99" s="3" t="n">
        <v>1570.49</v>
      </c>
      <c r="K99" s="3" t="n">
        <v>2806.73</v>
      </c>
      <c r="L99" s="3" t="n">
        <v>1161.53</v>
      </c>
      <c r="M99" s="3" t="n">
        <v>1141</v>
      </c>
      <c r="N99" s="3" t="n">
        <v>1660.31</v>
      </c>
      <c r="O99" s="3">
        <f>SUM(C99:N99)</f>
        <v/>
      </c>
      <c r="P99" t="inlineStr">
        <is>
          <t>Reflects 0.7% renewal commissions pay-out and new move-ins/renewals [Micky Thomas, 10/29/24]</t>
        </is>
      </c>
    </row>
    <row r="100">
      <c r="A100" t="inlineStr">
        <is>
          <t>5015-5000</t>
        </is>
      </c>
      <c r="B100" s="7" t="inlineStr">
        <is>
          <t>Overtime - Leasing</t>
        </is>
      </c>
      <c r="C100" s="3" t="n">
        <v>57.11</v>
      </c>
      <c r="D100" s="3" t="n">
        <v>0</v>
      </c>
      <c r="E100" s="3" t="n">
        <v>42.49</v>
      </c>
      <c r="F100" s="3" t="n">
        <v>104.88</v>
      </c>
      <c r="G100" s="3" t="n">
        <v>100.14</v>
      </c>
      <c r="H100" s="3" t="n">
        <v>6.86</v>
      </c>
      <c r="I100" s="3" t="n">
        <v>59.78</v>
      </c>
      <c r="J100" s="3" t="n">
        <v>133.17</v>
      </c>
      <c r="K100" s="3" t="n">
        <v>307.97</v>
      </c>
      <c r="L100" s="3" t="n">
        <v>200.59</v>
      </c>
      <c r="M100" s="3" t="n">
        <v>79.34999999999999</v>
      </c>
      <c r="N100" s="3" t="n">
        <v>232.33</v>
      </c>
      <c r="O100" s="3">
        <f>SUM(C100:N100)</f>
        <v/>
      </c>
      <c r="P100" t="inlineStr">
        <is>
          <t>assumed as needed, with approval [Micky Thomas, 9/25/24]</t>
        </is>
      </c>
    </row>
    <row r="101">
      <c r="B101" s="8" t="inlineStr">
        <is>
          <t>Subtotal</t>
        </is>
      </c>
      <c r="C101" s="9">
        <f>SUM(C97:C100)</f>
        <v/>
      </c>
      <c r="D101" s="9">
        <f>SUM(D97:D100)</f>
        <v/>
      </c>
      <c r="E101" s="9">
        <f>SUM(E97:E100)</f>
        <v/>
      </c>
      <c r="F101" s="9">
        <f>SUM(F97:F100)</f>
        <v/>
      </c>
      <c r="G101" s="9">
        <f>SUM(G97:G100)</f>
        <v/>
      </c>
      <c r="H101" s="9">
        <f>SUM(H97:H100)</f>
        <v/>
      </c>
      <c r="I101" s="9">
        <f>SUM(I97:I100)</f>
        <v/>
      </c>
      <c r="J101" s="9">
        <f>SUM(J97:J100)</f>
        <v/>
      </c>
      <c r="K101" s="9">
        <f>SUM(K97:K100)</f>
        <v/>
      </c>
      <c r="L101" s="9">
        <f>SUM(L97:L100)</f>
        <v/>
      </c>
      <c r="M101" s="9">
        <f>SUM(M97:M100)</f>
        <v/>
      </c>
      <c r="N101" s="9">
        <f>SUM(N97:N100)</f>
        <v/>
      </c>
      <c r="O101" s="9">
        <f>SUM(C101:N101)</f>
        <v/>
      </c>
    </row>
    <row r="103">
      <c r="B103" s="6" t="inlineStr">
        <is>
          <t>OTHER PAYROLL RELATED COSTS</t>
        </is>
      </c>
    </row>
    <row r="104">
      <c r="A104" t="inlineStr">
        <is>
          <t>5032-0000</t>
        </is>
      </c>
      <c r="B104" s="7" t="inlineStr">
        <is>
          <t>Teammate Discounts</t>
        </is>
      </c>
      <c r="C104" s="3" t="n">
        <v>776.4</v>
      </c>
      <c r="D104" s="3" t="n">
        <v>776.4</v>
      </c>
      <c r="E104" s="3" t="n">
        <v>2482.4</v>
      </c>
      <c r="F104" s="3" t="n">
        <v>3370.8</v>
      </c>
      <c r="G104" s="3" t="n">
        <v>3188</v>
      </c>
      <c r="H104" s="3" t="n">
        <v>4195.8</v>
      </c>
      <c r="I104" s="3" t="n">
        <v>4245.8</v>
      </c>
      <c r="J104" s="3" t="n">
        <v>4245.8</v>
      </c>
      <c r="K104" s="3" t="n">
        <v>3812</v>
      </c>
      <c r="L104" s="3" t="n">
        <v>3885.2</v>
      </c>
      <c r="M104" s="3" t="n">
        <v>3774.4</v>
      </c>
      <c r="N104" s="3" t="n">
        <v>3976.6</v>
      </c>
      <c r="O104" s="3">
        <f>SUM(C104:N104)</f>
        <v/>
      </c>
      <c r="P104" t="inlineStr">
        <is>
          <t>assumption is 5 employees at 20%, 1 employee at 100%. Will assume the same percentage for next year. Additionally onsite courtesy officers 2 at $500 and 1 at 100%. [Micky Thomas, 10/29/24]</t>
        </is>
      </c>
    </row>
    <row r="105">
      <c r="A105" t="inlineStr">
        <is>
          <t>5035-0000</t>
        </is>
      </c>
      <c r="B105" s="7" t="inlineStr">
        <is>
          <t>Temporary Help</t>
        </is>
      </c>
      <c r="C105" s="3" t="n">
        <v>12598.81</v>
      </c>
      <c r="D105" s="3" t="n">
        <v>337.62</v>
      </c>
      <c r="E105" s="3" t="n">
        <v>1415.52</v>
      </c>
      <c r="F105" s="3" t="n">
        <v>957.49</v>
      </c>
      <c r="G105" s="3" t="n">
        <v>0</v>
      </c>
      <c r="H105" s="3" t="n">
        <v>699.97</v>
      </c>
      <c r="I105" s="3" t="n">
        <v>0</v>
      </c>
      <c r="J105" s="3" t="n">
        <v>0</v>
      </c>
      <c r="K105" s="3" t="n">
        <v>0</v>
      </c>
      <c r="L105" s="3" t="n">
        <v>0</v>
      </c>
      <c r="M105" s="3" t="n">
        <v>6475.38</v>
      </c>
      <c r="N105" s="3" t="n">
        <v>8262.76</v>
      </c>
      <c r="O105" s="3">
        <f>SUM(C105:N105)</f>
        <v/>
      </c>
      <c r="P105" t="inlineStr">
        <is>
          <t>Assuming $35/hr at the rate of 24 hrs/month. [Alexis Garcia, 11/5/24]</t>
        </is>
      </c>
    </row>
    <row r="106">
      <c r="A106" t="inlineStr">
        <is>
          <t>5037-0000</t>
        </is>
      </c>
      <c r="B106" s="7" t="inlineStr">
        <is>
          <t>Payroll Processing Fees (Payroll Burden)</t>
        </is>
      </c>
      <c r="C106" s="3" t="n">
        <v>11516.33</v>
      </c>
      <c r="D106" s="3" t="n">
        <v>11278.26</v>
      </c>
      <c r="E106" s="3" t="n">
        <v>12858.26</v>
      </c>
      <c r="F106" s="3" t="n">
        <v>8417.98</v>
      </c>
      <c r="G106" s="3" t="n">
        <v>11052.83</v>
      </c>
      <c r="H106" s="3" t="n">
        <v>9844.82</v>
      </c>
      <c r="I106" s="3" t="n">
        <v>10641.6</v>
      </c>
      <c r="J106" s="3" t="n">
        <v>16603.45</v>
      </c>
      <c r="K106" s="3" t="n">
        <v>11363.71</v>
      </c>
      <c r="L106" s="3" t="n">
        <v>11461.09</v>
      </c>
      <c r="M106" s="3" t="n">
        <v>9073.610000000001</v>
      </c>
      <c r="N106" s="3" t="n">
        <v>8634.93</v>
      </c>
      <c r="O106" s="3">
        <f>SUM(C106:N106)</f>
        <v/>
      </c>
      <c r="P106" t="inlineStr">
        <is>
          <t>Per PMA it is 32% of total payroll. [Micky Thomas, 10/25/24]</t>
        </is>
      </c>
    </row>
    <row r="107">
      <c r="A107" t="inlineStr">
        <is>
          <t>5040-0000</t>
        </is>
      </c>
      <c r="B107" s="7" t="inlineStr">
        <is>
          <t>Payroll Allocation (Centralized Support)</t>
        </is>
      </c>
      <c r="C107" s="3" t="n">
        <v>1485</v>
      </c>
      <c r="D107" s="3" t="n">
        <v>1485</v>
      </c>
      <c r="E107" s="3" t="n">
        <v>1485</v>
      </c>
      <c r="F107" s="3" t="n">
        <v>1485</v>
      </c>
      <c r="G107" s="3" t="n">
        <v>1485</v>
      </c>
      <c r="H107" s="3" t="n">
        <v>1485</v>
      </c>
      <c r="I107" s="3" t="n">
        <v>1485</v>
      </c>
      <c r="J107" s="3" t="n">
        <v>1485</v>
      </c>
      <c r="K107" s="3" t="n">
        <v>1485</v>
      </c>
      <c r="L107" s="3" t="n">
        <v>1485</v>
      </c>
      <c r="M107" s="3" t="n">
        <v>1485</v>
      </c>
      <c r="N107" s="3" t="n">
        <v>1485</v>
      </c>
      <c r="O107" s="3">
        <f>SUM(C107:N107)</f>
        <v/>
      </c>
      <c r="P107" t="inlineStr">
        <is>
          <t>$4.50 per door for Centralized Staff - Renewals, Application Processing, Lead Funnel and Compliance. [Micky Thomas, 10/29/24]</t>
        </is>
      </c>
    </row>
    <row r="108">
      <c r="A108" t="inlineStr">
        <is>
          <t>5050-0000</t>
        </is>
      </c>
      <c r="B108" s="7" t="inlineStr">
        <is>
          <t>Cell Phone Allowance</t>
        </is>
      </c>
      <c r="C108" s="3" t="n">
        <v>125</v>
      </c>
      <c r="D108" s="3" t="n">
        <v>125</v>
      </c>
      <c r="E108" s="3" t="n">
        <v>100</v>
      </c>
      <c r="F108" s="3" t="n">
        <v>100</v>
      </c>
      <c r="G108" s="3" t="n">
        <v>125</v>
      </c>
      <c r="H108" s="3" t="n">
        <v>125</v>
      </c>
      <c r="I108" s="3" t="n">
        <v>126.87</v>
      </c>
      <c r="J108" s="3" t="n">
        <v>125</v>
      </c>
      <c r="K108" s="3" t="n">
        <v>125</v>
      </c>
      <c r="L108" s="3" t="n">
        <v>125</v>
      </c>
      <c r="M108" s="3" t="n">
        <v>125</v>
      </c>
      <c r="N108" s="3" t="n">
        <v>125</v>
      </c>
      <c r="O108" s="3">
        <f>SUM(C108:N108)</f>
        <v/>
      </c>
      <c r="P108" t="inlineStr">
        <is>
          <t>assumed payout is $125 total; includes manager, maintenance supervisor, and service tech are paid on the second check monthly [Micky Thomas, 10/25/24]</t>
        </is>
      </c>
    </row>
    <row r="109">
      <c r="B109" s="8" t="inlineStr">
        <is>
          <t>Subtotal</t>
        </is>
      </c>
      <c r="C109" s="9">
        <f>SUM(C104:C108)</f>
        <v/>
      </c>
      <c r="D109" s="9">
        <f>SUM(D104:D108)</f>
        <v/>
      </c>
      <c r="E109" s="9">
        <f>SUM(E104:E108)</f>
        <v/>
      </c>
      <c r="F109" s="9">
        <f>SUM(F104:F108)</f>
        <v/>
      </c>
      <c r="G109" s="9">
        <f>SUM(G104:G108)</f>
        <v/>
      </c>
      <c r="H109" s="9">
        <f>SUM(H104:H108)</f>
        <v/>
      </c>
      <c r="I109" s="9">
        <f>SUM(I104:I108)</f>
        <v/>
      </c>
      <c r="J109" s="9">
        <f>SUM(J104:J108)</f>
        <v/>
      </c>
      <c r="K109" s="9">
        <f>SUM(K104:K108)</f>
        <v/>
      </c>
      <c r="L109" s="9">
        <f>SUM(L104:L108)</f>
        <v/>
      </c>
      <c r="M109" s="9">
        <f>SUM(M104:M108)</f>
        <v/>
      </c>
      <c r="N109" s="9">
        <f>SUM(N104:N108)</f>
        <v/>
      </c>
      <c r="O109" s="9">
        <f>SUM(C109:N109)</f>
        <v/>
      </c>
    </row>
    <row r="111">
      <c r="B111" s="5" t="inlineStr">
        <is>
          <t>Total Payroll</t>
        </is>
      </c>
      <c r="C111" s="10">
        <f>C94+C101+C109</f>
        <v/>
      </c>
      <c r="D111" s="10">
        <f>D94+D101+D109</f>
        <v/>
      </c>
      <c r="E111" s="10">
        <f>E94+E101+E109</f>
        <v/>
      </c>
      <c r="F111" s="10">
        <f>F94+F101+F109</f>
        <v/>
      </c>
      <c r="G111" s="10">
        <f>G94+G101+G109</f>
        <v/>
      </c>
      <c r="H111" s="10">
        <f>H94+H101+H109</f>
        <v/>
      </c>
      <c r="I111" s="10">
        <f>I94+I101+I109</f>
        <v/>
      </c>
      <c r="J111" s="10">
        <f>J94+J101+J109</f>
        <v/>
      </c>
      <c r="K111" s="10">
        <f>K94+K101+K109</f>
        <v/>
      </c>
      <c r="L111" s="10">
        <f>L94+L101+L109</f>
        <v/>
      </c>
      <c r="M111" s="10">
        <f>M94+M101+M109</f>
        <v/>
      </c>
      <c r="N111" s="10">
        <f>N94+N101+N109</f>
        <v/>
      </c>
      <c r="O111" s="10">
        <f>SUM(C111:N111)</f>
        <v/>
      </c>
    </row>
    <row r="113">
      <c r="B113" s="5" t="inlineStr">
        <is>
          <t>MAINTENANCE &amp; CONTRACTS</t>
        </is>
      </c>
    </row>
    <row r="114">
      <c r="B114" s="6" t="inlineStr">
        <is>
          <t>OTHER BUILDING REPAIRS &amp; MAINTEANCE</t>
        </is>
      </c>
    </row>
    <row r="115">
      <c r="A115" t="inlineStr">
        <is>
          <t>5151-0000</t>
        </is>
      </c>
      <c r="B115" s="7" t="inlineStr">
        <is>
          <t>Appliance Repairs</t>
        </is>
      </c>
      <c r="C115" s="3" t="n">
        <v>0</v>
      </c>
      <c r="D115" s="3" t="n">
        <v>0</v>
      </c>
      <c r="E115" s="3" t="n">
        <v>0</v>
      </c>
      <c r="F115" s="3" t="n">
        <v>0</v>
      </c>
      <c r="G115" s="3" t="n">
        <v>0</v>
      </c>
      <c r="H115" s="3" t="n">
        <v>0</v>
      </c>
      <c r="I115" s="3" t="n">
        <v>0</v>
      </c>
      <c r="J115" s="3" t="n">
        <v>0</v>
      </c>
      <c r="K115" s="3" t="n">
        <v>0</v>
      </c>
      <c r="L115" s="3" t="n">
        <v>0</v>
      </c>
      <c r="M115" s="3" t="n">
        <v>0</v>
      </c>
      <c r="N115" s="3" t="n">
        <v>0</v>
      </c>
      <c r="O115" s="3">
        <f>SUM(C115:N115)</f>
        <v/>
      </c>
      <c r="P115" t="inlineStr">
        <is>
          <t>Assume $500/month for drip bowls, elements, range cords, handles, and other appliance repair needs. [Alexis Garcia, 11/5/24]</t>
        </is>
      </c>
    </row>
    <row r="116">
      <c r="A116" t="inlineStr">
        <is>
          <t>5155-0000</t>
        </is>
      </c>
      <c r="B116" s="7" t="inlineStr">
        <is>
          <t>Door/Lock/Key</t>
        </is>
      </c>
      <c r="C116" s="3" t="n">
        <v>0</v>
      </c>
      <c r="D116" s="3" t="n">
        <v>0</v>
      </c>
      <c r="E116" s="3" t="n">
        <v>0</v>
      </c>
      <c r="F116" s="3" t="n">
        <v>0</v>
      </c>
      <c r="G116" s="3" t="n">
        <v>0</v>
      </c>
      <c r="H116" s="3" t="n">
        <v>0</v>
      </c>
      <c r="I116" s="3" t="n">
        <v>0</v>
      </c>
      <c r="J116" s="3" t="n">
        <v>0</v>
      </c>
      <c r="K116" s="3" t="n">
        <v>0</v>
      </c>
      <c r="L116" s="3" t="n">
        <v>0</v>
      </c>
      <c r="M116" s="3" t="n">
        <v>0</v>
      </c>
      <c r="N116" s="3" t="n">
        <v>0</v>
      </c>
      <c r="O116" s="3">
        <f>SUM(C116:N116)</f>
        <v/>
      </c>
      <c r="P116" t="inlineStr">
        <is>
          <t>Based on T12 [Micky Thomas, 10/25/24]</t>
        </is>
      </c>
    </row>
    <row r="117">
      <c r="A117" t="inlineStr">
        <is>
          <t>5160-0000</t>
        </is>
      </c>
      <c r="B117" s="7" t="inlineStr">
        <is>
          <t>Fire/Safety Equipment</t>
        </is>
      </c>
      <c r="C117" s="3" t="n">
        <v>0</v>
      </c>
      <c r="D117" s="3" t="n">
        <v>0</v>
      </c>
      <c r="E117" s="3" t="n">
        <v>0</v>
      </c>
      <c r="F117" s="3" t="n">
        <v>0</v>
      </c>
      <c r="G117" s="3" t="n">
        <v>0</v>
      </c>
      <c r="H117" s="3" t="n">
        <v>0</v>
      </c>
      <c r="I117" s="3" t="n">
        <v>0</v>
      </c>
      <c r="J117" s="3" t="n">
        <v>0</v>
      </c>
      <c r="K117" s="3" t="n">
        <v>0</v>
      </c>
      <c r="L117" s="3" t="n">
        <v>0</v>
      </c>
      <c r="M117" s="3" t="n">
        <v>0</v>
      </c>
      <c r="N117" s="3" t="n">
        <v>0</v>
      </c>
      <c r="O117" s="3">
        <f>SUM(C117:N117)</f>
        <v/>
      </c>
      <c r="P117" t="inlineStr">
        <is>
          <t>Assume Fire inspection and any repairs in April and July. [Alexis Garcia, 11/7/24]</t>
        </is>
      </c>
    </row>
    <row r="118">
      <c r="A118" t="inlineStr">
        <is>
          <t>5163-0000</t>
        </is>
      </c>
      <c r="B118" s="7" t="inlineStr">
        <is>
          <t>Interior Supplies</t>
        </is>
      </c>
      <c r="C118" s="3" t="n">
        <v>0</v>
      </c>
      <c r="D118" s="3" t="n">
        <v>0</v>
      </c>
      <c r="E118" s="3" t="n">
        <v>0</v>
      </c>
      <c r="F118" s="3" t="n">
        <v>0</v>
      </c>
      <c r="G118" s="3" t="n">
        <v>0</v>
      </c>
      <c r="H118" s="3" t="n">
        <v>0</v>
      </c>
      <c r="I118" s="3" t="n">
        <v>0</v>
      </c>
      <c r="J118" s="3" t="n">
        <v>0</v>
      </c>
      <c r="K118" s="3" t="n">
        <v>0</v>
      </c>
      <c r="L118" s="3" t="n">
        <v>0</v>
      </c>
      <c r="M118" s="3" t="n">
        <v>0</v>
      </c>
      <c r="N118" s="3" t="n">
        <v>0</v>
      </c>
      <c r="O118" s="3">
        <f>SUM(C118:N118)</f>
        <v/>
      </c>
      <c r="P118" t="inlineStr">
        <is>
          <t>Based on T12 [Micky Thomas, 10/25/24]</t>
        </is>
      </c>
    </row>
    <row r="119">
      <c r="A119" t="inlineStr">
        <is>
          <t>5164-0000</t>
        </is>
      </c>
      <c r="B119" s="7" t="inlineStr">
        <is>
          <t>Cabinet &amp; Closet Repairs</t>
        </is>
      </c>
      <c r="C119" s="3" t="n">
        <v>0</v>
      </c>
      <c r="D119" s="3" t="n">
        <v>0</v>
      </c>
      <c r="E119" s="3" t="n">
        <v>0</v>
      </c>
      <c r="F119" s="3" t="n">
        <v>0</v>
      </c>
      <c r="G119" s="3" t="n">
        <v>0</v>
      </c>
      <c r="H119" s="3" t="n">
        <v>0</v>
      </c>
      <c r="I119" s="3" t="n">
        <v>0</v>
      </c>
      <c r="J119" s="3" t="n">
        <v>0</v>
      </c>
      <c r="K119" s="3" t="n">
        <v>0</v>
      </c>
      <c r="L119" s="3" t="n">
        <v>0</v>
      </c>
      <c r="M119" s="3" t="n">
        <v>0</v>
      </c>
      <c r="N119" s="3" t="n">
        <v>0</v>
      </c>
      <c r="O119" s="3">
        <f>SUM(C119:N119)</f>
        <v/>
      </c>
      <c r="P119" t="inlineStr">
        <is>
          <t>Based on T12 [Micky Thomas, 10/25/24]</t>
        </is>
      </c>
    </row>
    <row r="120">
      <c r="A120" t="inlineStr">
        <is>
          <t>5165-0000</t>
        </is>
      </c>
      <c r="B120" s="7" t="inlineStr">
        <is>
          <t>Lighting Fixtures &amp; Bulbs</t>
        </is>
      </c>
      <c r="C120" s="3" t="n">
        <v>0</v>
      </c>
      <c r="D120" s="3" t="n">
        <v>0</v>
      </c>
      <c r="E120" s="3" t="n">
        <v>0</v>
      </c>
      <c r="F120" s="3" t="n">
        <v>0</v>
      </c>
      <c r="G120" s="3" t="n">
        <v>0</v>
      </c>
      <c r="H120" s="3" t="n">
        <v>0</v>
      </c>
      <c r="I120" s="3" t="n">
        <v>0</v>
      </c>
      <c r="J120" s="3" t="n">
        <v>0</v>
      </c>
      <c r="K120" s="3" t="n">
        <v>0</v>
      </c>
      <c r="L120" s="3" t="n">
        <v>0</v>
      </c>
      <c r="M120" s="3" t="n">
        <v>0</v>
      </c>
      <c r="N120" s="3" t="n">
        <v>0</v>
      </c>
      <c r="O120" s="3">
        <f>SUM(C120:N120)</f>
        <v/>
      </c>
      <c r="P120" t="inlineStr">
        <is>
          <t>Based on T12 [Micky Thomas, 10/25/24]</t>
        </is>
      </c>
    </row>
    <row r="121">
      <c r="A121" t="inlineStr">
        <is>
          <t>5175-0000</t>
        </is>
      </c>
      <c r="B121" s="7" t="inlineStr">
        <is>
          <t>Small Tools</t>
        </is>
      </c>
      <c r="C121" s="3" t="n">
        <v>0</v>
      </c>
      <c r="D121" s="3" t="n">
        <v>0</v>
      </c>
      <c r="E121" s="3" t="n">
        <v>0</v>
      </c>
      <c r="F121" s="3" t="n">
        <v>0</v>
      </c>
      <c r="G121" s="3" t="n">
        <v>0</v>
      </c>
      <c r="H121" s="3" t="n">
        <v>0</v>
      </c>
      <c r="I121" s="3" t="n">
        <v>0</v>
      </c>
      <c r="J121" s="3" t="n">
        <v>0</v>
      </c>
      <c r="K121" s="3" t="n">
        <v>0</v>
      </c>
      <c r="L121" s="3" t="n">
        <v>0</v>
      </c>
      <c r="M121" s="3" t="n">
        <v>0</v>
      </c>
      <c r="N121" s="3" t="n">
        <v>0</v>
      </c>
      <c r="O121" s="3">
        <f>SUM(C121:N121)</f>
        <v/>
      </c>
      <c r="P121" t="inlineStr">
        <is>
          <t>Based on T12 [Micky Thomas, 10/25/24]</t>
        </is>
      </c>
    </row>
    <row r="122">
      <c r="A122" t="inlineStr">
        <is>
          <t>5185-0000</t>
        </is>
      </c>
      <c r="B122" s="7" t="inlineStr">
        <is>
          <t>Window/Glass Repairs</t>
        </is>
      </c>
      <c r="C122" s="3" t="n">
        <v>0</v>
      </c>
      <c r="D122" s="3" t="n">
        <v>0</v>
      </c>
      <c r="E122" s="3" t="n">
        <v>0</v>
      </c>
      <c r="F122" s="3" t="n">
        <v>0</v>
      </c>
      <c r="G122" s="3" t="n">
        <v>0</v>
      </c>
      <c r="H122" s="3" t="n">
        <v>0</v>
      </c>
      <c r="I122" s="3" t="n">
        <v>0</v>
      </c>
      <c r="J122" s="3" t="n">
        <v>0</v>
      </c>
      <c r="K122" s="3" t="n">
        <v>0</v>
      </c>
      <c r="L122" s="3" t="n">
        <v>0</v>
      </c>
      <c r="M122" s="3" t="n">
        <v>0</v>
      </c>
      <c r="N122" s="3" t="n">
        <v>0</v>
      </c>
      <c r="O122" s="3">
        <f>SUM(C122:N122)</f>
        <v/>
      </c>
      <c r="P122" t="inlineStr">
        <is>
          <t>Based on T12 [Micky Thomas, 10/25/24]</t>
        </is>
      </c>
    </row>
    <row r="123">
      <c r="A123" t="inlineStr">
        <is>
          <t>5187-0000</t>
        </is>
      </c>
      <c r="B123" s="7" t="inlineStr">
        <is>
          <t>Water Extraction</t>
        </is>
      </c>
      <c r="C123" s="3" t="n">
        <v>0</v>
      </c>
      <c r="D123" s="3" t="n">
        <v>0</v>
      </c>
      <c r="E123" s="3" t="n">
        <v>0</v>
      </c>
      <c r="F123" s="3" t="n">
        <v>0</v>
      </c>
      <c r="G123" s="3" t="n">
        <v>0</v>
      </c>
      <c r="H123" s="3" t="n">
        <v>0</v>
      </c>
      <c r="I123" s="3" t="n">
        <v>0</v>
      </c>
      <c r="J123" s="3" t="n">
        <v>0</v>
      </c>
      <c r="K123" s="3" t="n">
        <v>0</v>
      </c>
      <c r="L123" s="3" t="n">
        <v>0</v>
      </c>
      <c r="M123" s="3" t="n">
        <v>0</v>
      </c>
      <c r="N123" s="3" t="n">
        <v>0</v>
      </c>
      <c r="O123" s="3">
        <f>SUM(C123:N123)</f>
        <v/>
      </c>
      <c r="P123" t="inlineStr">
        <is>
          <t>The reflected amount is based on plumbing breaks that result in unit flooding, necessitating water extraction. Based on T12 [Micky Thomas, 10/29/24]</t>
        </is>
      </c>
    </row>
    <row r="124">
      <c r="A124" t="inlineStr">
        <is>
          <t>5190-0000</t>
        </is>
      </c>
      <c r="B124" s="7" t="inlineStr">
        <is>
          <t>Maintenance Supplies/Repairs (occ turn spend use 5370-0000)</t>
        </is>
      </c>
      <c r="C124" s="3" t="n">
        <v>0</v>
      </c>
      <c r="D124" s="3" t="n">
        <v>0</v>
      </c>
      <c r="E124" s="3" t="n">
        <v>0</v>
      </c>
      <c r="F124" s="3" t="n">
        <v>0</v>
      </c>
      <c r="G124" s="3" t="n">
        <v>0</v>
      </c>
      <c r="H124" s="3" t="n">
        <v>0</v>
      </c>
      <c r="I124" s="3" t="n">
        <v>0</v>
      </c>
      <c r="J124" s="3" t="n">
        <v>0</v>
      </c>
      <c r="K124" s="3" t="n">
        <v>0</v>
      </c>
      <c r="L124" s="3" t="n">
        <v>0</v>
      </c>
      <c r="M124" s="3" t="n">
        <v>0</v>
      </c>
      <c r="N124" s="3" t="n">
        <v>0</v>
      </c>
      <c r="O124" s="3">
        <f>SUM(C124:N124)</f>
        <v/>
      </c>
      <c r="P124" t="inlineStr">
        <is>
          <t>Based on T12 [Micky Thomas, 10/25/24]</t>
        </is>
      </c>
    </row>
    <row r="125">
      <c r="B125" s="8" t="inlineStr">
        <is>
          <t>Subtotal</t>
        </is>
      </c>
      <c r="C125" s="9">
        <f>SUM(C115:C124)</f>
        <v/>
      </c>
      <c r="D125" s="9">
        <f>SUM(D115:D124)</f>
        <v/>
      </c>
      <c r="E125" s="9">
        <f>SUM(E115:E124)</f>
        <v/>
      </c>
      <c r="F125" s="9">
        <f>SUM(F115:F124)</f>
        <v/>
      </c>
      <c r="G125" s="9">
        <f>SUM(G115:G124)</f>
        <v/>
      </c>
      <c r="H125" s="9">
        <f>SUM(H115:H124)</f>
        <v/>
      </c>
      <c r="I125" s="9">
        <f>SUM(I115:I124)</f>
        <v/>
      </c>
      <c r="J125" s="9">
        <f>SUM(J115:J124)</f>
        <v/>
      </c>
      <c r="K125" s="9">
        <f>SUM(K115:K124)</f>
        <v/>
      </c>
      <c r="L125" s="9">
        <f>SUM(L115:L124)</f>
        <v/>
      </c>
      <c r="M125" s="9">
        <f>SUM(M115:M124)</f>
        <v/>
      </c>
      <c r="N125" s="9">
        <f>SUM(N115:N124)</f>
        <v/>
      </c>
      <c r="O125" s="9">
        <f>SUM(C125:N125)</f>
        <v/>
      </c>
    </row>
    <row r="127">
      <c r="B127" s="6" t="inlineStr">
        <is>
          <t>PEST CONTROL</t>
        </is>
      </c>
    </row>
    <row r="128">
      <c r="A128" t="inlineStr">
        <is>
          <t>5210-1000</t>
        </is>
      </c>
      <c r="B128" s="7" t="inlineStr">
        <is>
          <t>Pest Control Supplies</t>
        </is>
      </c>
      <c r="C128" s="3" t="n">
        <v>0</v>
      </c>
      <c r="D128" s="3" t="n">
        <v>0</v>
      </c>
      <c r="E128" s="3" t="n">
        <v>0</v>
      </c>
      <c r="F128" s="3" t="n">
        <v>0</v>
      </c>
      <c r="G128" s="3" t="n">
        <v>0</v>
      </c>
      <c r="H128" s="3" t="n">
        <v>0</v>
      </c>
      <c r="I128" s="3" t="n">
        <v>0</v>
      </c>
      <c r="J128" s="3" t="n">
        <v>0</v>
      </c>
      <c r="K128" s="3" t="n">
        <v>0</v>
      </c>
      <c r="L128" s="3" t="n">
        <v>0</v>
      </c>
      <c r="M128" s="3" t="n">
        <v>0</v>
      </c>
      <c r="N128" s="3" t="n">
        <v>0</v>
      </c>
      <c r="O128" s="3">
        <f>SUM(C128:N128)</f>
        <v/>
      </c>
      <c r="P128" t="inlineStr">
        <is>
          <t>Based on T12 [Micky Thomas, 10/25/24]</t>
        </is>
      </c>
    </row>
    <row r="129">
      <c r="A129" t="inlineStr">
        <is>
          <t>5210-6000</t>
        </is>
      </c>
      <c r="B129" s="7" t="inlineStr">
        <is>
          <t>Pest Control Other</t>
        </is>
      </c>
      <c r="C129" s="3" t="n">
        <v>0</v>
      </c>
      <c r="D129" s="3" t="n">
        <v>0</v>
      </c>
      <c r="E129" s="3" t="n">
        <v>0</v>
      </c>
      <c r="F129" s="3" t="n">
        <v>0</v>
      </c>
      <c r="G129" s="3" t="n">
        <v>0</v>
      </c>
      <c r="H129" s="3" t="n">
        <v>0</v>
      </c>
      <c r="I129" s="3" t="n">
        <v>0</v>
      </c>
      <c r="J129" s="3" t="n">
        <v>0</v>
      </c>
      <c r="K129" s="3" t="n">
        <v>0</v>
      </c>
      <c r="L129" s="3" t="n">
        <v>0</v>
      </c>
      <c r="M129" s="3" t="n">
        <v>0</v>
      </c>
      <c r="N129" s="3" t="n">
        <v>0</v>
      </c>
      <c r="O129" s="3">
        <f>SUM(C129:N129)</f>
        <v/>
      </c>
      <c r="P129" t="inlineStr">
        <is>
          <t>The assumed amount for other services is based on the number of residents and the number of vacant units that require additional treatments [Micky Thomas, 10/7/24]</t>
        </is>
      </c>
    </row>
    <row r="130">
      <c r="B130" s="8" t="inlineStr">
        <is>
          <t>Subtotal</t>
        </is>
      </c>
      <c r="C130" s="9">
        <f>SUM(C128:C129)</f>
        <v/>
      </c>
      <c r="D130" s="9">
        <f>SUM(D128:D129)</f>
        <v/>
      </c>
      <c r="E130" s="9">
        <f>SUM(E128:E129)</f>
        <v/>
      </c>
      <c r="F130" s="9">
        <f>SUM(F128:F129)</f>
        <v/>
      </c>
      <c r="G130" s="9">
        <f>SUM(G128:G129)</f>
        <v/>
      </c>
      <c r="H130" s="9">
        <f>SUM(H128:H129)</f>
        <v/>
      </c>
      <c r="I130" s="9">
        <f>SUM(I128:I129)</f>
        <v/>
      </c>
      <c r="J130" s="9">
        <f>SUM(J128:J129)</f>
        <v/>
      </c>
      <c r="K130" s="9">
        <f>SUM(K128:K129)</f>
        <v/>
      </c>
      <c r="L130" s="9">
        <f>SUM(L128:L129)</f>
        <v/>
      </c>
      <c r="M130" s="9">
        <f>SUM(M128:M129)</f>
        <v/>
      </c>
      <c r="N130" s="9">
        <f>SUM(N128:N129)</f>
        <v/>
      </c>
      <c r="O130" s="9">
        <f>SUM(C130:N130)</f>
        <v/>
      </c>
    </row>
    <row r="132">
      <c r="B132" s="6" t="inlineStr">
        <is>
          <t>POOL SERVICES</t>
        </is>
      </c>
    </row>
    <row r="133">
      <c r="A133" t="inlineStr">
        <is>
          <t>5236-0000</t>
        </is>
      </c>
      <c r="B133" s="7" t="inlineStr">
        <is>
          <t>Pool Supplies</t>
        </is>
      </c>
      <c r="C133" s="3" t="n">
        <v>0</v>
      </c>
      <c r="D133" s="3" t="n">
        <v>0</v>
      </c>
      <c r="E133" s="3" t="n">
        <v>0</v>
      </c>
      <c r="F133" s="3" t="n">
        <v>0</v>
      </c>
      <c r="G133" s="3" t="n">
        <v>0</v>
      </c>
      <c r="H133" s="3" t="n">
        <v>0</v>
      </c>
      <c r="I133" s="3" t="n">
        <v>0</v>
      </c>
      <c r="J133" s="3" t="n">
        <v>0</v>
      </c>
      <c r="K133" s="3" t="n">
        <v>0</v>
      </c>
      <c r="L133" s="3" t="n">
        <v>0</v>
      </c>
      <c r="M133" s="3" t="n">
        <v>0</v>
      </c>
      <c r="N133" s="3" t="n">
        <v>0</v>
      </c>
      <c r="O133" s="3">
        <f>SUM(C133:N133)</f>
        <v/>
      </c>
      <c r="P133" t="inlineStr">
        <is>
          <t>Based on T12 [Micky Thomas, 10/25/24]</t>
        </is>
      </c>
    </row>
    <row r="134">
      <c r="A134" t="inlineStr">
        <is>
          <t>5237-0000</t>
        </is>
      </c>
      <c r="B134" s="7" t="inlineStr">
        <is>
          <t>Pool Repairs</t>
        </is>
      </c>
      <c r="C134" s="3" t="n">
        <v>0</v>
      </c>
      <c r="D134" s="3" t="n">
        <v>0</v>
      </c>
      <c r="E134" s="3" t="n">
        <v>0</v>
      </c>
      <c r="F134" s="3" t="n">
        <v>0</v>
      </c>
      <c r="G134" s="3" t="n">
        <v>0</v>
      </c>
      <c r="H134" s="3" t="n">
        <v>0</v>
      </c>
      <c r="I134" s="3" t="n">
        <v>0</v>
      </c>
      <c r="J134" s="3" t="n">
        <v>0</v>
      </c>
      <c r="K134" s="3" t="n">
        <v>0</v>
      </c>
      <c r="L134" s="3" t="n">
        <v>0</v>
      </c>
      <c r="M134" s="3" t="n">
        <v>0</v>
      </c>
      <c r="N134" s="3" t="n">
        <v>0</v>
      </c>
      <c r="O134" s="3">
        <f>SUM(C134:N134)</f>
        <v/>
      </c>
      <c r="P134" t="inlineStr">
        <is>
          <t>Based on T12. There have been unforeseen malfunctions with the pump and filter system. [Micky Thomas, 10/25/24]</t>
        </is>
      </c>
    </row>
    <row r="135">
      <c r="B135" s="8" t="inlineStr">
        <is>
          <t>Subtotal</t>
        </is>
      </c>
      <c r="C135" s="9">
        <f>SUM(C133:C134)</f>
        <v/>
      </c>
      <c r="D135" s="9">
        <f>SUM(D133:D134)</f>
        <v/>
      </c>
      <c r="E135" s="9">
        <f>SUM(E133:E134)</f>
        <v/>
      </c>
      <c r="F135" s="9">
        <f>SUM(F133:F134)</f>
        <v/>
      </c>
      <c r="G135" s="9">
        <f>SUM(G133:G134)</f>
        <v/>
      </c>
      <c r="H135" s="9">
        <f>SUM(H133:H134)</f>
        <v/>
      </c>
      <c r="I135" s="9">
        <f>SUM(I133:I134)</f>
        <v/>
      </c>
      <c r="J135" s="9">
        <f>SUM(J133:J134)</f>
        <v/>
      </c>
      <c r="K135" s="9">
        <f>SUM(K133:K134)</f>
        <v/>
      </c>
      <c r="L135" s="9">
        <f>SUM(L133:L134)</f>
        <v/>
      </c>
      <c r="M135" s="9">
        <f>SUM(M133:M134)</f>
        <v/>
      </c>
      <c r="N135" s="9">
        <f>SUM(N133:N134)</f>
        <v/>
      </c>
      <c r="O135" s="9">
        <f>SUM(C135:N135)</f>
        <v/>
      </c>
    </row>
    <row r="137">
      <c r="B137" s="6" t="inlineStr">
        <is>
          <t>OTHER COMMON AREA MAINTENANCE</t>
        </is>
      </c>
    </row>
    <row r="138">
      <c r="A138" t="inlineStr">
        <is>
          <t>5258-1400</t>
        </is>
      </c>
      <c r="B138" s="7" t="inlineStr">
        <is>
          <t>Common Area Cleaning</t>
        </is>
      </c>
      <c r="C138" s="3" t="n">
        <v>0</v>
      </c>
      <c r="D138" s="3" t="n">
        <v>0</v>
      </c>
      <c r="E138" s="3" t="n">
        <v>0</v>
      </c>
      <c r="F138" s="3" t="n">
        <v>0</v>
      </c>
      <c r="G138" s="3" t="n">
        <v>0</v>
      </c>
      <c r="H138" s="3" t="n">
        <v>0</v>
      </c>
      <c r="I138" s="3" t="n">
        <v>0</v>
      </c>
      <c r="J138" s="3" t="n">
        <v>0</v>
      </c>
      <c r="K138" s="3" t="n">
        <v>0</v>
      </c>
      <c r="L138" s="3" t="n">
        <v>0</v>
      </c>
      <c r="M138" s="3" t="n">
        <v>0</v>
      </c>
      <c r="N138" s="3" t="n">
        <v>0</v>
      </c>
      <c r="O138" s="3">
        <f>SUM(C138:N138)</f>
        <v/>
      </c>
      <c r="P138" t="inlineStr">
        <is>
          <t>The assumed amount is for cleaning services for the following areas: clubhouse, fitness center, business center, and model. Cleaning services are once a week, every Tuesday. [Micky Thomas, 10/29/24]</t>
        </is>
      </c>
    </row>
    <row r="139">
      <c r="A139" t="inlineStr">
        <is>
          <t>5259-0000</t>
        </is>
      </c>
      <c r="B139" s="7" t="inlineStr">
        <is>
          <t>Seasonal Decorations/ Plants</t>
        </is>
      </c>
      <c r="C139" s="3" t="n">
        <v>0</v>
      </c>
      <c r="D139" s="3" t="n">
        <v>0</v>
      </c>
      <c r="E139" s="3" t="n">
        <v>0</v>
      </c>
      <c r="F139" s="3" t="n">
        <v>0</v>
      </c>
      <c r="G139" s="3" t="n">
        <v>0</v>
      </c>
      <c r="H139" s="3" t="n">
        <v>0</v>
      </c>
      <c r="I139" s="3" t="n">
        <v>0</v>
      </c>
      <c r="J139" s="3" t="n">
        <v>0</v>
      </c>
      <c r="K139" s="3" t="n">
        <v>0</v>
      </c>
      <c r="L139" s="3" t="n">
        <v>0</v>
      </c>
      <c r="M139" s="3" t="n">
        <v>0</v>
      </c>
      <c r="N139" s="3" t="n">
        <v>0</v>
      </c>
      <c r="O139" s="3">
        <f>SUM(C139:N139)</f>
        <v/>
      </c>
      <c r="P139" t="inlineStr">
        <is>
          <t>The assumed amounts are allocated for the months in which holidays are celebrated. [Micky Thomas, 10/29/24]</t>
        </is>
      </c>
    </row>
    <row r="140">
      <c r="A140" t="inlineStr">
        <is>
          <t>5261-0000</t>
        </is>
      </c>
      <c r="B140" s="7" t="inlineStr">
        <is>
          <t>Garage Repairs</t>
        </is>
      </c>
      <c r="C140" s="3" t="n">
        <v>0</v>
      </c>
      <c r="D140" s="3" t="n">
        <v>0</v>
      </c>
      <c r="E140" s="3" t="n">
        <v>0</v>
      </c>
      <c r="F140" s="3" t="n">
        <v>0</v>
      </c>
      <c r="G140" s="3" t="n">
        <v>0</v>
      </c>
      <c r="H140" s="3" t="n">
        <v>0</v>
      </c>
      <c r="I140" s="3" t="n">
        <v>0</v>
      </c>
      <c r="J140" s="3" t="n">
        <v>0</v>
      </c>
      <c r="K140" s="3" t="n">
        <v>0</v>
      </c>
      <c r="L140" s="3" t="n">
        <v>0</v>
      </c>
      <c r="M140" s="3" t="n">
        <v>0</v>
      </c>
      <c r="N140" s="3" t="n">
        <v>0</v>
      </c>
      <c r="O140" s="3">
        <f>SUM(C140:N140)</f>
        <v/>
      </c>
      <c r="P140" t="inlineStr">
        <is>
          <t>The assumed amount is based on potential unforeseen repairs that may be needed throughout the year. This includes motor replacement, and siding repairs. [Micky Thomas, 10/29/24]</t>
        </is>
      </c>
    </row>
    <row r="141">
      <c r="A141" t="inlineStr">
        <is>
          <t>5265-0000</t>
        </is>
      </c>
      <c r="B141" s="7" t="inlineStr">
        <is>
          <t>Mailbox Repairs</t>
        </is>
      </c>
      <c r="C141" s="3" t="n">
        <v>0</v>
      </c>
      <c r="D141" s="3" t="n">
        <v>0</v>
      </c>
      <c r="E141" s="3" t="n">
        <v>0</v>
      </c>
      <c r="F141" s="3" t="n">
        <v>0</v>
      </c>
      <c r="G141" s="3" t="n">
        <v>0</v>
      </c>
      <c r="H141" s="3" t="n">
        <v>0</v>
      </c>
      <c r="I141" s="3" t="n">
        <v>0</v>
      </c>
      <c r="J141" s="3" t="n">
        <v>0</v>
      </c>
      <c r="K141" s="3" t="n">
        <v>0</v>
      </c>
      <c r="L141" s="3" t="n">
        <v>0</v>
      </c>
      <c r="M141" s="3" t="n">
        <v>0</v>
      </c>
      <c r="N141" s="3" t="n">
        <v>0</v>
      </c>
      <c r="O141" s="3">
        <f>SUM(C141:N141)</f>
        <v/>
      </c>
      <c r="P141" t="inlineStr">
        <is>
          <t>The assumed amount is based on potential unforeseen repairs that may be needed throughout the year. Includes mailbox doors, main lock and springs. [Micky Thomas, 10/29/24]</t>
        </is>
      </c>
    </row>
    <row r="142">
      <c r="A142" t="inlineStr">
        <is>
          <t>5281-0000</t>
        </is>
      </c>
      <c r="B142" s="7" t="inlineStr">
        <is>
          <t>Golf Cart Repairs</t>
        </is>
      </c>
      <c r="C142" s="3" t="n">
        <v>0</v>
      </c>
      <c r="D142" s="3" t="n">
        <v>0</v>
      </c>
      <c r="E142" s="3" t="n">
        <v>0</v>
      </c>
      <c r="F142" s="3" t="n">
        <v>0</v>
      </c>
      <c r="G142" s="3" t="n">
        <v>0</v>
      </c>
      <c r="H142" s="3" t="n">
        <v>0</v>
      </c>
      <c r="I142" s="3" t="n">
        <v>0</v>
      </c>
      <c r="J142" s="3" t="n">
        <v>0</v>
      </c>
      <c r="K142" s="3" t="n">
        <v>0</v>
      </c>
      <c r="L142" s="3" t="n">
        <v>0</v>
      </c>
      <c r="M142" s="3" t="n">
        <v>0</v>
      </c>
      <c r="N142" s="3" t="n">
        <v>0</v>
      </c>
      <c r="O142" s="3">
        <f>SUM(C142:N142)</f>
        <v/>
      </c>
      <c r="P142" t="inlineStr">
        <is>
          <t>The assumed amount is based on potential unforeseen repairs that may be needed. Includes battery replacement and tires. [Micky Thomas, 10/29/24]</t>
        </is>
      </c>
    </row>
    <row r="143">
      <c r="B143" s="8" t="inlineStr">
        <is>
          <t>Subtotal</t>
        </is>
      </c>
      <c r="C143" s="9">
        <f>SUM(C138:C142)</f>
        <v/>
      </c>
      <c r="D143" s="9">
        <f>SUM(D138:D142)</f>
        <v/>
      </c>
      <c r="E143" s="9">
        <f>SUM(E138:E142)</f>
        <v/>
      </c>
      <c r="F143" s="9">
        <f>SUM(F138:F142)</f>
        <v/>
      </c>
      <c r="G143" s="9">
        <f>SUM(G138:G142)</f>
        <v/>
      </c>
      <c r="H143" s="9">
        <f>SUM(H138:H142)</f>
        <v/>
      </c>
      <c r="I143" s="9">
        <f>SUM(I138:I142)</f>
        <v/>
      </c>
      <c r="J143" s="9">
        <f>SUM(J138:J142)</f>
        <v/>
      </c>
      <c r="K143" s="9">
        <f>SUM(K138:K142)</f>
        <v/>
      </c>
      <c r="L143" s="9">
        <f>SUM(L138:L142)</f>
        <v/>
      </c>
      <c r="M143" s="9">
        <f>SUM(M138:M142)</f>
        <v/>
      </c>
      <c r="N143" s="9">
        <f>SUM(N138:N142)</f>
        <v/>
      </c>
      <c r="O143" s="9">
        <f>SUM(C143:N143)</f>
        <v/>
      </c>
    </row>
    <row r="145">
      <c r="B145" s="6" t="inlineStr">
        <is>
          <t>SERVICE CONTRACTS</t>
        </is>
      </c>
    </row>
    <row r="146">
      <c r="A146" t="inlineStr">
        <is>
          <t>5305-0000</t>
        </is>
      </c>
      <c r="B146" s="7" t="inlineStr">
        <is>
          <t>Landscape Services</t>
        </is>
      </c>
      <c r="C146" s="3" t="n">
        <v>3400</v>
      </c>
      <c r="D146" s="3" t="n">
        <v>3400</v>
      </c>
      <c r="E146" s="3" t="n">
        <v>3400</v>
      </c>
      <c r="F146" s="3" t="n">
        <v>3400</v>
      </c>
      <c r="G146" s="3" t="n">
        <v>3400</v>
      </c>
      <c r="H146" s="3" t="n">
        <v>3400</v>
      </c>
      <c r="I146" s="3" t="n">
        <v>3400</v>
      </c>
      <c r="J146" s="3" t="n">
        <v>4955</v>
      </c>
      <c r="K146" s="3" t="n">
        <v>3400</v>
      </c>
      <c r="L146" s="3" t="n">
        <v>3400</v>
      </c>
      <c r="M146" s="3" t="n">
        <v>3400</v>
      </c>
      <c r="N146" s="3" t="n">
        <v>3400</v>
      </c>
      <c r="O146" s="3">
        <f>SUM(C146:N146)</f>
        <v/>
      </c>
      <c r="P146" t="inlineStr">
        <is>
          <t>The assumed amount is based on no changes mentioned by the vendor for the upcoming year [Micky Thomas, 10/7/24]</t>
        </is>
      </c>
    </row>
    <row r="147">
      <c r="A147" t="inlineStr">
        <is>
          <t>5310-0000</t>
        </is>
      </c>
      <c r="B147" s="7" t="inlineStr">
        <is>
          <t>Pest Control Contract</t>
        </is>
      </c>
      <c r="C147" s="3" t="n">
        <v>492.97</v>
      </c>
      <c r="D147" s="3" t="n">
        <v>492.97</v>
      </c>
      <c r="E147" s="3" t="n">
        <v>492.97</v>
      </c>
      <c r="F147" s="3" t="n">
        <v>492.97</v>
      </c>
      <c r="G147" s="3" t="n">
        <v>492.97</v>
      </c>
      <c r="H147" s="3" t="n">
        <v>530.54</v>
      </c>
      <c r="I147" s="3" t="n">
        <v>1109.18</v>
      </c>
      <c r="J147" s="3" t="n">
        <v>985.9400000000001</v>
      </c>
      <c r="K147" s="3" t="n">
        <v>492.97</v>
      </c>
      <c r="L147" s="3" t="n">
        <v>492.97</v>
      </c>
      <c r="M147" s="3" t="n">
        <v>530.54</v>
      </c>
      <c r="N147" s="3" t="n">
        <v>492.97</v>
      </c>
      <c r="O147" s="3">
        <f>SUM(C147:N147)</f>
        <v/>
      </c>
      <c r="P147" t="inlineStr">
        <is>
          <t>The assumed amount is based on no changes mentioned by the vendor for the upcoming year [Micky Thomas, 10/7/24]</t>
        </is>
      </c>
    </row>
    <row r="148">
      <c r="A148" t="inlineStr">
        <is>
          <t>5315-0000</t>
        </is>
      </c>
      <c r="B148" s="7" t="inlineStr">
        <is>
          <t>Pool Maintenance</t>
        </is>
      </c>
      <c r="C148" s="3" t="n">
        <v>0</v>
      </c>
      <c r="D148" s="3" t="n">
        <v>0</v>
      </c>
      <c r="E148" s="3" t="n">
        <v>0</v>
      </c>
      <c r="F148" s="3" t="n">
        <v>0</v>
      </c>
      <c r="G148" s="3" t="n">
        <v>0</v>
      </c>
      <c r="H148" s="3" t="n">
        <v>0</v>
      </c>
      <c r="I148" s="3" t="n">
        <v>1050</v>
      </c>
      <c r="J148" s="3" t="n">
        <v>1160</v>
      </c>
      <c r="K148" s="3" t="n">
        <v>0</v>
      </c>
      <c r="L148" s="3" t="n">
        <v>0</v>
      </c>
      <c r="M148" s="3" t="n">
        <v>0</v>
      </c>
      <c r="N148" s="3" t="n">
        <v>0</v>
      </c>
      <c r="O148" s="3">
        <f>SUM(C148:N148)</f>
        <v/>
      </c>
      <c r="P148" t="inlineStr">
        <is>
          <t>The assumed amount is based on prior unforeseen malfunctions with the pump and filter system. [Micky Thomas, 10/29/24]</t>
        </is>
      </c>
    </row>
    <row r="149">
      <c r="A149" t="inlineStr">
        <is>
          <t>5320-0000</t>
        </is>
      </c>
      <c r="B149" s="7" t="inlineStr">
        <is>
          <t>Security Devices/Fire Alarm Contract</t>
        </is>
      </c>
      <c r="C149" s="3" t="n">
        <v>2325.06</v>
      </c>
      <c r="D149" s="3" t="n">
        <v>2158.51</v>
      </c>
      <c r="E149" s="3" t="n">
        <v>2158.51</v>
      </c>
      <c r="F149" s="3" t="n">
        <v>2491.61</v>
      </c>
      <c r="G149" s="3" t="n">
        <v>2654.08</v>
      </c>
      <c r="H149" s="3" t="n">
        <v>166.55</v>
      </c>
      <c r="I149" s="3" t="n">
        <v>166.55</v>
      </c>
      <c r="J149" s="3" t="n">
        <v>166.55</v>
      </c>
      <c r="K149" s="3" t="n">
        <v>166.55</v>
      </c>
      <c r="L149" s="3" t="n">
        <v>437.18</v>
      </c>
      <c r="M149" s="3" t="n">
        <v>166.55</v>
      </c>
      <c r="N149" s="3" t="n">
        <v>179.25</v>
      </c>
      <c r="O149" s="3">
        <f>SUM(C149:N149)</f>
        <v/>
      </c>
      <c r="P149" t="inlineStr">
        <is>
          <t>The assumed amount is based on no changes mentioned by the vendor for the upcoming year [Micky Thomas, 10/7/24]</t>
        </is>
      </c>
    </row>
    <row r="150">
      <c r="A150" t="inlineStr">
        <is>
          <t>5321-0000</t>
        </is>
      </c>
      <c r="B150" s="7" t="inlineStr">
        <is>
          <t>Security Patrol/Courtesy Officer</t>
        </is>
      </c>
      <c r="C150" s="3" t="n">
        <v>3000</v>
      </c>
      <c r="D150" s="3" t="n">
        <v>3350</v>
      </c>
      <c r="E150" s="3" t="n">
        <v>0</v>
      </c>
      <c r="F150" s="3" t="n">
        <v>0</v>
      </c>
      <c r="G150" s="3" t="n">
        <v>1000</v>
      </c>
      <c r="H150" s="3" t="n">
        <v>1650</v>
      </c>
      <c r="I150" s="3" t="n">
        <v>4937.5</v>
      </c>
      <c r="J150" s="3" t="n">
        <v>1100</v>
      </c>
      <c r="K150" s="3" t="n">
        <v>4000</v>
      </c>
      <c r="L150" s="3" t="n">
        <v>7000</v>
      </c>
      <c r="M150" s="3" t="n">
        <v>4000</v>
      </c>
      <c r="N150" s="3" t="n">
        <v>8025</v>
      </c>
      <c r="O150" s="3">
        <f>SUM(C150:N150)</f>
        <v/>
      </c>
      <c r="P150" t="inlineStr">
        <is>
          <t>Surveillance cameras were removed, and on-site security personnel were put in place to maintain community safety [Micky Thomas, 10/25/24]</t>
        </is>
      </c>
    </row>
    <row r="151">
      <c r="B151" s="8" t="inlineStr">
        <is>
          <t>Subtotal</t>
        </is>
      </c>
      <c r="C151" s="9">
        <f>SUM(C146:C150)</f>
        <v/>
      </c>
      <c r="D151" s="9">
        <f>SUM(D146:D150)</f>
        <v/>
      </c>
      <c r="E151" s="9">
        <f>SUM(E146:E150)</f>
        <v/>
      </c>
      <c r="F151" s="9">
        <f>SUM(F146:F150)</f>
        <v/>
      </c>
      <c r="G151" s="9">
        <f>SUM(G146:G150)</f>
        <v/>
      </c>
      <c r="H151" s="9">
        <f>SUM(H146:H150)</f>
        <v/>
      </c>
      <c r="I151" s="9">
        <f>SUM(I146:I150)</f>
        <v/>
      </c>
      <c r="J151" s="9">
        <f>SUM(J146:J150)</f>
        <v/>
      </c>
      <c r="K151" s="9">
        <f>SUM(K146:K150)</f>
        <v/>
      </c>
      <c r="L151" s="9">
        <f>SUM(L146:L150)</f>
        <v/>
      </c>
      <c r="M151" s="9">
        <f>SUM(M146:M150)</f>
        <v/>
      </c>
      <c r="N151" s="9">
        <f>SUM(N146:N150)</f>
        <v/>
      </c>
      <c r="O151" s="9">
        <f>SUM(C151:N151)</f>
        <v/>
      </c>
    </row>
    <row r="153">
      <c r="B153" s="6" t="inlineStr">
        <is>
          <t>UNIT MAKE READY</t>
        </is>
      </c>
    </row>
    <row r="154">
      <c r="A154" t="inlineStr">
        <is>
          <t>5351-0000</t>
        </is>
      </c>
      <c r="B154" s="7" t="inlineStr">
        <is>
          <t>Make Ready: Blinds/Drapes</t>
        </is>
      </c>
      <c r="C154" s="3" t="n">
        <v>0</v>
      </c>
      <c r="D154" s="3" t="n">
        <v>572.61</v>
      </c>
      <c r="E154" s="3" t="n">
        <v>925.8</v>
      </c>
      <c r="F154" s="3" t="n">
        <v>644.3200000000001</v>
      </c>
      <c r="G154" s="3" t="n">
        <v>0</v>
      </c>
      <c r="H154" s="3" t="n">
        <v>1722.32</v>
      </c>
      <c r="I154" s="3" t="n">
        <v>1933.77</v>
      </c>
      <c r="J154" s="3" t="n">
        <v>384.16</v>
      </c>
      <c r="K154" s="3" t="n">
        <v>2014.12</v>
      </c>
      <c r="L154" s="3" t="n">
        <v>1279.19</v>
      </c>
      <c r="M154" s="3" t="n">
        <v>2139.01</v>
      </c>
      <c r="N154" s="3" t="n">
        <v>679.04</v>
      </c>
      <c r="O154" s="3">
        <f>SUM(C154:N154)</f>
        <v/>
      </c>
      <c r="P154" t="inlineStr">
        <is>
          <t>Assume $125/turn [Alexis Garcia, 11/6/24]</t>
        </is>
      </c>
    </row>
    <row r="155">
      <c r="A155" t="inlineStr">
        <is>
          <t>5352-0000</t>
        </is>
      </c>
      <c r="B155" s="7" t="inlineStr">
        <is>
          <t>Make Ready: Carpet Cleaning</t>
        </is>
      </c>
      <c r="C155" s="3" t="n">
        <v>1199.36</v>
      </c>
      <c r="D155" s="3" t="n">
        <v>297.46</v>
      </c>
      <c r="E155" s="3" t="n">
        <v>2549.41</v>
      </c>
      <c r="F155" s="3" t="n">
        <v>1462.59</v>
      </c>
      <c r="G155" s="3" t="n">
        <v>650.63</v>
      </c>
      <c r="H155" s="3" t="n">
        <v>4090.55</v>
      </c>
      <c r="I155" s="3" t="n">
        <v>2625.47</v>
      </c>
      <c r="J155" s="3" t="n">
        <v>3534.05</v>
      </c>
      <c r="K155" s="3" t="n">
        <v>612.42</v>
      </c>
      <c r="L155" s="3" t="n">
        <v>1837.29</v>
      </c>
      <c r="M155" s="3" t="n">
        <v>1926.34</v>
      </c>
      <c r="N155" s="3" t="n">
        <v>3144.25</v>
      </c>
      <c r="O155" s="3">
        <f>SUM(C155:N155)</f>
        <v/>
      </c>
      <c r="P155" t="inlineStr">
        <is>
          <t>Per T12 [Alexis Garcia, 11/12/24]</t>
        </is>
      </c>
    </row>
    <row r="156">
      <c r="A156" t="inlineStr">
        <is>
          <t>5353-0000</t>
        </is>
      </c>
      <c r="B156" s="7" t="inlineStr">
        <is>
          <t>Make Ready: Cleaning Services &amp; Supplies</t>
        </is>
      </c>
      <c r="C156" s="3" t="n">
        <v>5738.86</v>
      </c>
      <c r="D156" s="3" t="n">
        <v>1954.11</v>
      </c>
      <c r="E156" s="3" t="n">
        <v>-1062.77</v>
      </c>
      <c r="F156" s="3" t="n">
        <v>227.5</v>
      </c>
      <c r="G156" s="3" t="n">
        <v>852.62</v>
      </c>
      <c r="H156" s="3" t="n">
        <v>994.37</v>
      </c>
      <c r="I156" s="3" t="n">
        <v>2619.31</v>
      </c>
      <c r="J156" s="3" t="n">
        <v>3283.18</v>
      </c>
      <c r="K156" s="3" t="n">
        <v>9.24</v>
      </c>
      <c r="L156" s="3" t="n">
        <v>2139.42</v>
      </c>
      <c r="M156" s="3" t="n">
        <v>2509.46</v>
      </c>
      <c r="N156" s="3" t="n">
        <v>3519.49</v>
      </c>
      <c r="O156" s="3">
        <f>SUM(C156:N156)</f>
        <v/>
      </c>
      <c r="P156" t="inlineStr">
        <is>
          <t>Assume $150/turn [Alexis Garcia, 11/6/24]</t>
        </is>
      </c>
    </row>
    <row r="157">
      <c r="A157" t="inlineStr">
        <is>
          <t>5355-0000</t>
        </is>
      </c>
      <c r="B157" s="7" t="inlineStr">
        <is>
          <t>Make Ready: Drywall Repairs</t>
        </is>
      </c>
      <c r="C157" s="3" t="n">
        <v>870</v>
      </c>
      <c r="D157" s="3" t="n">
        <v>770</v>
      </c>
      <c r="E157" s="3" t="n">
        <v>0</v>
      </c>
      <c r="F157" s="3" t="n">
        <v>0</v>
      </c>
      <c r="G157" s="3" t="n">
        <v>216.5</v>
      </c>
      <c r="H157" s="3" t="n">
        <v>0</v>
      </c>
      <c r="I157" s="3" t="n">
        <v>370</v>
      </c>
      <c r="J157" s="3" t="n">
        <v>300</v>
      </c>
      <c r="K157" s="3" t="n">
        <v>0</v>
      </c>
      <c r="L157" s="3" t="n">
        <v>1174.6</v>
      </c>
      <c r="M157" s="3" t="n">
        <v>0</v>
      </c>
      <c r="N157" s="3" t="n">
        <v>2734.63</v>
      </c>
      <c r="O157" s="3">
        <f>SUM(C157:N157)</f>
        <v/>
      </c>
      <c r="P157" t="inlineStr">
        <is>
          <t>Assume $50/turn [Alexis Garcia, 11/6/24]</t>
        </is>
      </c>
    </row>
    <row r="158">
      <c r="A158" t="inlineStr">
        <is>
          <t>5360-0000</t>
        </is>
      </c>
      <c r="B158" s="7" t="inlineStr">
        <is>
          <t>Make Ready: Miscellaneous Hardware</t>
        </is>
      </c>
      <c r="C158" s="3" t="n">
        <v>0</v>
      </c>
      <c r="D158" s="3" t="n">
        <v>0</v>
      </c>
      <c r="E158" s="3" t="n">
        <v>0</v>
      </c>
      <c r="F158" s="3" t="n">
        <v>0</v>
      </c>
      <c r="G158" s="3" t="n">
        <v>0</v>
      </c>
      <c r="H158" s="3" t="n">
        <v>0</v>
      </c>
      <c r="I158" s="3" t="n">
        <v>0</v>
      </c>
      <c r="J158" s="3" t="n">
        <v>0</v>
      </c>
      <c r="K158" s="3" t="n">
        <v>0</v>
      </c>
      <c r="L158" s="3" t="n">
        <v>19.46</v>
      </c>
      <c r="M158" s="3" t="n">
        <v>0</v>
      </c>
      <c r="N158" s="3" t="n">
        <v>0</v>
      </c>
      <c r="O158" s="3">
        <f>SUM(C158:N158)</f>
        <v/>
      </c>
      <c r="P158" t="inlineStr">
        <is>
          <t>Assume $20/turn [Alexis Garcia, 11/6/24]</t>
        </is>
      </c>
    </row>
    <row r="159">
      <c r="A159" t="inlineStr">
        <is>
          <t>5361-0000</t>
        </is>
      </c>
      <c r="B159" s="7" t="inlineStr">
        <is>
          <t>Make Ready: Painting Services</t>
        </is>
      </c>
      <c r="C159" s="3" t="n">
        <v>12993.72</v>
      </c>
      <c r="D159" s="3" t="n">
        <v>4340.62</v>
      </c>
      <c r="E159" s="3" t="n">
        <v>4587.3</v>
      </c>
      <c r="F159" s="3" t="n">
        <v>1698.18</v>
      </c>
      <c r="G159" s="3" t="n">
        <v>2320.63</v>
      </c>
      <c r="H159" s="3" t="n">
        <v>1406.6</v>
      </c>
      <c r="I159" s="3" t="n">
        <v>4267.02</v>
      </c>
      <c r="J159" s="3" t="n">
        <v>3642.42</v>
      </c>
      <c r="K159" s="3" t="n">
        <v>803.14</v>
      </c>
      <c r="L159" s="3" t="n">
        <v>3616.28</v>
      </c>
      <c r="M159" s="3" t="n">
        <v>3476.79</v>
      </c>
      <c r="N159" s="3" t="n">
        <v>10874.64</v>
      </c>
      <c r="O159" s="3">
        <f>SUM(C159:N159)</f>
        <v/>
      </c>
      <c r="P159" t="inlineStr">
        <is>
          <t>Assume $475/turn [Alexis Garcia, 11/6/24]</t>
        </is>
      </c>
    </row>
    <row r="160">
      <c r="A160" t="inlineStr">
        <is>
          <t>5362-0000</t>
        </is>
      </c>
      <c r="B160" s="7" t="inlineStr">
        <is>
          <t>Make Ready: Painting Supplies</t>
        </is>
      </c>
      <c r="C160" s="3" t="n">
        <v>3879.14</v>
      </c>
      <c r="D160" s="3" t="n">
        <v>1082.23</v>
      </c>
      <c r="E160" s="3" t="n">
        <v>436.3</v>
      </c>
      <c r="F160" s="3" t="n">
        <v>1651.84</v>
      </c>
      <c r="G160" s="3" t="n">
        <v>43.29</v>
      </c>
      <c r="H160" s="3" t="n">
        <v>301.79</v>
      </c>
      <c r="I160" s="3" t="n">
        <v>2975.94</v>
      </c>
      <c r="J160" s="3" t="n">
        <v>1322.11</v>
      </c>
      <c r="K160" s="3" t="n">
        <v>1025.67</v>
      </c>
      <c r="L160" s="3" t="n">
        <v>1025.67</v>
      </c>
      <c r="M160" s="3" t="n">
        <v>1898.62</v>
      </c>
      <c r="N160" s="3" t="n">
        <v>519.86</v>
      </c>
      <c r="O160" s="3">
        <f>SUM(C160:N160)</f>
        <v/>
      </c>
      <c r="P160" t="inlineStr">
        <is>
          <t>Assume 2.5 gallons @ $70/gal [Alexis Garcia, 11/6/24]</t>
        </is>
      </c>
    </row>
    <row r="161">
      <c r="A161" t="inlineStr">
        <is>
          <t>5367-0000</t>
        </is>
      </c>
      <c r="B161" s="7" t="inlineStr">
        <is>
          <t>Make Ready: Resurfacing - Counters</t>
        </is>
      </c>
      <c r="C161" s="3" t="n">
        <v>10950.27</v>
      </c>
      <c r="D161" s="3" t="n">
        <v>3055</v>
      </c>
      <c r="E161" s="3" t="n">
        <v>8.68</v>
      </c>
      <c r="F161" s="3" t="n">
        <v>-9217.73</v>
      </c>
      <c r="G161" s="3" t="n">
        <v>0</v>
      </c>
      <c r="H161" s="3" t="n">
        <v>1184.82</v>
      </c>
      <c r="I161" s="3" t="n">
        <v>0</v>
      </c>
      <c r="J161" s="3" t="n">
        <v>275</v>
      </c>
      <c r="K161" s="3" t="n">
        <v>226.86</v>
      </c>
      <c r="L161" s="3" t="n">
        <v>1564.05</v>
      </c>
      <c r="M161" s="3" t="n">
        <v>1806.83</v>
      </c>
      <c r="N161" s="3" t="n">
        <v>3772.7</v>
      </c>
      <c r="O161" s="3">
        <f>SUM(C161:N161)</f>
        <v/>
      </c>
      <c r="P161" t="inlineStr">
        <is>
          <t>Assume 25% of turns at avg $250 for sink/counters based in floorplan [Alexis Garcia, 11/6/24]</t>
        </is>
      </c>
    </row>
    <row r="162">
      <c r="A162" t="inlineStr">
        <is>
          <t>5368-0000</t>
        </is>
      </c>
      <c r="B162" s="7" t="inlineStr">
        <is>
          <t>Make Ready: Resurfacing - Tubs/Showers</t>
        </is>
      </c>
      <c r="C162" s="3" t="n">
        <v>3550</v>
      </c>
      <c r="D162" s="3" t="n">
        <v>7077.23</v>
      </c>
      <c r="E162" s="3" t="n">
        <v>1932.03</v>
      </c>
      <c r="F162" s="3" t="n">
        <v>2464.46</v>
      </c>
      <c r="G162" s="3" t="n">
        <v>1515</v>
      </c>
      <c r="H162" s="3" t="n">
        <v>1093.86</v>
      </c>
      <c r="I162" s="3" t="n">
        <v>4127.58</v>
      </c>
      <c r="J162" s="3" t="n">
        <v>5313.33</v>
      </c>
      <c r="K162" s="3" t="n">
        <v>663.8099999999999</v>
      </c>
      <c r="L162" s="3" t="n">
        <v>3735.53</v>
      </c>
      <c r="M162" s="3" t="n">
        <v>3039.91</v>
      </c>
      <c r="N162" s="3" t="n">
        <v>13199.71</v>
      </c>
      <c r="O162" s="3">
        <f>SUM(C162:N162)</f>
        <v/>
      </c>
      <c r="P162" t="inlineStr">
        <is>
          <t>Assume 50% of turns @ avg $500/turn based on floorplan [Alexis Garcia, 11/6/24]</t>
        </is>
      </c>
    </row>
    <row r="163">
      <c r="A163" t="inlineStr">
        <is>
          <t>5369-0000</t>
        </is>
      </c>
      <c r="B163" s="7" t="inlineStr">
        <is>
          <t>Make Ready: Turn-key Contract (Turns Mgmt Fee)</t>
        </is>
      </c>
      <c r="C163" s="3" t="n">
        <v>11779.8027</v>
      </c>
      <c r="D163" s="3" t="n">
        <v>11851.2624</v>
      </c>
      <c r="E163" s="3" t="n">
        <v>12280.5714</v>
      </c>
      <c r="F163" s="3" t="n">
        <v>12419.0754</v>
      </c>
      <c r="G163" s="3" t="n">
        <v>12437.5962</v>
      </c>
      <c r="H163" s="3" t="n">
        <v>12590.8674</v>
      </c>
      <c r="I163" s="3" t="n">
        <v>12677.9148</v>
      </c>
      <c r="J163" s="3" t="n">
        <v>12687.6228</v>
      </c>
      <c r="K163" s="3" t="n">
        <v>11828.2116</v>
      </c>
      <c r="L163" s="3" t="n">
        <v>11812.5768</v>
      </c>
      <c r="M163" s="3" t="n">
        <v>11296.1544</v>
      </c>
      <c r="N163" s="3" t="n">
        <v>10220.8746</v>
      </c>
      <c r="O163" s="3">
        <f>SUM(C163:N163)</f>
        <v/>
      </c>
      <c r="P163" t="inlineStr">
        <is>
          <t>3% of revenue or $8,000/mo min</t>
        </is>
      </c>
    </row>
    <row r="164">
      <c r="B164" s="8" t="inlineStr">
        <is>
          <t>Subtotal</t>
        </is>
      </c>
      <c r="C164" s="9">
        <f>SUM(C154:C163)</f>
        <v/>
      </c>
      <c r="D164" s="9">
        <f>SUM(D154:D163)</f>
        <v/>
      </c>
      <c r="E164" s="9">
        <f>SUM(E154:E163)</f>
        <v/>
      </c>
      <c r="F164" s="9">
        <f>SUM(F154:F163)</f>
        <v/>
      </c>
      <c r="G164" s="9">
        <f>SUM(G154:G163)</f>
        <v/>
      </c>
      <c r="H164" s="9">
        <f>SUM(H154:H163)</f>
        <v/>
      </c>
      <c r="I164" s="9">
        <f>SUM(I154:I163)</f>
        <v/>
      </c>
      <c r="J164" s="9">
        <f>SUM(J154:J163)</f>
        <v/>
      </c>
      <c r="K164" s="9">
        <f>SUM(K154:K163)</f>
        <v/>
      </c>
      <c r="L164" s="9">
        <f>SUM(L154:L163)</f>
        <v/>
      </c>
      <c r="M164" s="9">
        <f>SUM(M154:M163)</f>
        <v/>
      </c>
      <c r="N164" s="9">
        <f>SUM(N154:N163)</f>
        <v/>
      </c>
      <c r="O164" s="9">
        <f>SUM(C164:N164)</f>
        <v/>
      </c>
    </row>
    <row r="166">
      <c r="B166" s="6" t="inlineStr">
        <is>
          <t>UNIT OCCUPIED (AKA RENEWAL/OCC TURNS)</t>
        </is>
      </c>
    </row>
    <row r="167">
      <c r="A167" t="inlineStr">
        <is>
          <t>5372-0000</t>
        </is>
      </c>
      <c r="B167" s="7" t="inlineStr">
        <is>
          <t>Unit Occupied: Carpet Cleaning</t>
        </is>
      </c>
      <c r="C167" s="3" t="n">
        <v>2927.63</v>
      </c>
      <c r="D167" s="3" t="n">
        <v>134.06</v>
      </c>
      <c r="E167" s="3" t="n">
        <v>-717.05</v>
      </c>
      <c r="F167" s="3" t="n">
        <v>-17.63</v>
      </c>
      <c r="G167" s="3" t="n">
        <v>616.6900000000001</v>
      </c>
      <c r="H167" s="3" t="n">
        <v>455</v>
      </c>
      <c r="I167" s="3" t="n">
        <v>0</v>
      </c>
      <c r="J167" s="3" t="n">
        <v>592.4</v>
      </c>
      <c r="K167" s="3" t="n">
        <v>0</v>
      </c>
      <c r="L167" s="3" t="n">
        <v>0</v>
      </c>
      <c r="M167" s="3" t="n">
        <v>424.2</v>
      </c>
      <c r="N167" s="3" t="n">
        <v>514.8</v>
      </c>
      <c r="O167" s="3">
        <f>SUM(C167:N167)</f>
        <v/>
      </c>
      <c r="P167" t="inlineStr">
        <is>
          <t>The assumed amount is based on offers presented during lease renewal or after a water extraction due to a plumbing leak. [Micky Thomas, 10/7/24]</t>
        </is>
      </c>
    </row>
    <row r="168">
      <c r="A168" t="inlineStr">
        <is>
          <t>5373-0000</t>
        </is>
      </c>
      <c r="B168" s="7" t="inlineStr">
        <is>
          <t>Unit Occupied: Cleaning Services &amp; Supplies</t>
        </is>
      </c>
      <c r="C168" s="3" t="n">
        <v>270.63</v>
      </c>
      <c r="D168" s="3" t="n">
        <v>0</v>
      </c>
      <c r="E168" s="3" t="n">
        <v>0</v>
      </c>
      <c r="F168" s="3" t="n">
        <v>0</v>
      </c>
      <c r="G168" s="3" t="n">
        <v>0</v>
      </c>
      <c r="H168" s="3" t="n">
        <v>0</v>
      </c>
      <c r="I168" s="3" t="n">
        <v>314.11</v>
      </c>
      <c r="J168" s="3" t="n">
        <v>0</v>
      </c>
      <c r="K168" s="3" t="n">
        <v>0</v>
      </c>
      <c r="L168" s="3" t="n">
        <v>0</v>
      </c>
      <c r="M168" s="3" t="n">
        <v>0</v>
      </c>
      <c r="N168" s="3" t="n">
        <v>108.25</v>
      </c>
      <c r="O168" s="3">
        <f>SUM(C168:N168)</f>
        <v/>
      </c>
      <c r="P168" t="inlineStr"/>
    </row>
    <row r="169">
      <c r="A169" t="inlineStr">
        <is>
          <t>5375-0000</t>
        </is>
      </c>
      <c r="B169" s="7" t="inlineStr">
        <is>
          <t>Unit Occupied: Drywall Repairs</t>
        </is>
      </c>
      <c r="C169" s="3" t="n">
        <v>2585.36</v>
      </c>
      <c r="D169" s="3" t="n">
        <v>0</v>
      </c>
      <c r="E169" s="3" t="n">
        <v>0</v>
      </c>
      <c r="F169" s="3" t="n">
        <v>120</v>
      </c>
      <c r="G169" s="3" t="n">
        <v>0</v>
      </c>
      <c r="H169" s="3" t="n">
        <v>1799.98</v>
      </c>
      <c r="I169" s="3" t="n">
        <v>1183.2</v>
      </c>
      <c r="J169" s="3" t="n">
        <v>1190.75</v>
      </c>
      <c r="K169" s="3" t="n">
        <v>600</v>
      </c>
      <c r="L169" s="3" t="n">
        <v>2184</v>
      </c>
      <c r="M169" s="3" t="n">
        <v>173.2</v>
      </c>
      <c r="N169" s="3" t="n">
        <v>1737.13</v>
      </c>
      <c r="O169" s="3">
        <f>SUM(C169:N169)</f>
        <v/>
      </c>
      <c r="P169" t="inlineStr">
        <is>
          <t>1. The assumed amount is based on whether there has been a leak that has caused severe damage requiring repairs. [Micky Thomas, 10/7/24]
2. Assumptions per T12 [Alexis Garcia, 11/5/24]</t>
        </is>
      </c>
    </row>
    <row r="170">
      <c r="A170" t="inlineStr">
        <is>
          <t>5387-0000</t>
        </is>
      </c>
      <c r="B170" s="7" t="inlineStr">
        <is>
          <t>Unit Occupied: Resurfacing - Counters</t>
        </is>
      </c>
      <c r="C170" s="3" t="n">
        <v>0</v>
      </c>
      <c r="D170" s="3" t="n">
        <v>537.38</v>
      </c>
      <c r="E170" s="3" t="n">
        <v>0</v>
      </c>
      <c r="F170" s="3" t="n">
        <v>367.28</v>
      </c>
      <c r="G170" s="3" t="n">
        <v>0</v>
      </c>
      <c r="H170" s="3" t="n">
        <v>0</v>
      </c>
      <c r="I170" s="3" t="n">
        <v>0</v>
      </c>
      <c r="J170" s="3" t="n">
        <v>0</v>
      </c>
      <c r="K170" s="3" t="n">
        <v>0</v>
      </c>
      <c r="L170" s="3" t="n">
        <v>0</v>
      </c>
      <c r="M170" s="3" t="n">
        <v>0</v>
      </c>
      <c r="N170" s="3" t="n">
        <v>0</v>
      </c>
      <c r="O170" s="3">
        <f>SUM(C170:N170)</f>
        <v/>
      </c>
      <c r="P170" t="inlineStr"/>
    </row>
    <row r="171">
      <c r="A171" t="inlineStr">
        <is>
          <t>5388-0000</t>
        </is>
      </c>
      <c r="B171" s="7" t="inlineStr">
        <is>
          <t>Unit Occupied: Resurfacing - Tubs/Showers</t>
        </is>
      </c>
      <c r="C171" s="3" t="n">
        <v>0</v>
      </c>
      <c r="D171" s="3" t="n">
        <v>0</v>
      </c>
      <c r="E171" s="3" t="n">
        <v>0</v>
      </c>
      <c r="F171" s="3" t="n">
        <v>454.65</v>
      </c>
      <c r="G171" s="3" t="n">
        <v>0</v>
      </c>
      <c r="H171" s="3" t="n">
        <v>0</v>
      </c>
      <c r="I171" s="3" t="n">
        <v>0</v>
      </c>
      <c r="J171" s="3" t="n">
        <v>0</v>
      </c>
      <c r="K171" s="3" t="n">
        <v>0</v>
      </c>
      <c r="L171" s="3" t="n">
        <v>0</v>
      </c>
      <c r="M171" s="3" t="n">
        <v>0</v>
      </c>
      <c r="N171" s="3" t="n">
        <v>0</v>
      </c>
      <c r="O171" s="3">
        <f>SUM(C171:N171)</f>
        <v/>
      </c>
      <c r="P171" t="inlineStr"/>
    </row>
    <row r="172">
      <c r="B172" s="8" t="inlineStr">
        <is>
          <t>Subtotal</t>
        </is>
      </c>
      <c r="C172" s="9">
        <f>SUM(C167:C171)</f>
        <v/>
      </c>
      <c r="D172" s="9">
        <f>SUM(D167:D171)</f>
        <v/>
      </c>
      <c r="E172" s="9">
        <f>SUM(E167:E171)</f>
        <v/>
      </c>
      <c r="F172" s="9">
        <f>SUM(F167:F171)</f>
        <v/>
      </c>
      <c r="G172" s="9">
        <f>SUM(G167:G171)</f>
        <v/>
      </c>
      <c r="H172" s="9">
        <f>SUM(H167:H171)</f>
        <v/>
      </c>
      <c r="I172" s="9">
        <f>SUM(I167:I171)</f>
        <v/>
      </c>
      <c r="J172" s="9">
        <f>SUM(J167:J171)</f>
        <v/>
      </c>
      <c r="K172" s="9">
        <f>SUM(K167:K171)</f>
        <v/>
      </c>
      <c r="L172" s="9">
        <f>SUM(L167:L171)</f>
        <v/>
      </c>
      <c r="M172" s="9">
        <f>SUM(M167:M171)</f>
        <v/>
      </c>
      <c r="N172" s="9">
        <f>SUM(N167:N171)</f>
        <v/>
      </c>
      <c r="O172" s="9">
        <f>SUM(C172:N172)</f>
        <v/>
      </c>
    </row>
    <row r="174">
      <c r="B174" s="6" t="inlineStr">
        <is>
          <t>OTHER PROPERTY EXPENSES</t>
        </is>
      </c>
    </row>
    <row r="175">
      <c r="A175" t="inlineStr">
        <is>
          <t>5115-5000</t>
        </is>
      </c>
      <c r="B175" s="7" t="inlineStr">
        <is>
          <t>HVAC Central</t>
        </is>
      </c>
      <c r="C175" s="3" t="n">
        <v>0</v>
      </c>
      <c r="D175" s="3" t="n">
        <v>0</v>
      </c>
      <c r="E175" s="3" t="n">
        <v>0</v>
      </c>
      <c r="F175" s="3" t="n">
        <v>0</v>
      </c>
      <c r="G175" s="3" t="n">
        <v>0</v>
      </c>
      <c r="H175" s="3" t="n">
        <v>0</v>
      </c>
      <c r="I175" s="3" t="n">
        <v>0</v>
      </c>
      <c r="J175" s="3" t="n">
        <v>0</v>
      </c>
      <c r="K175" s="3" t="n">
        <v>0</v>
      </c>
      <c r="L175" s="3" t="n">
        <v>0</v>
      </c>
      <c r="M175" s="3" t="n">
        <v>0</v>
      </c>
      <c r="N175" s="3" t="n">
        <v>0</v>
      </c>
      <c r="O175" s="3">
        <f>SUM(C175:N175)</f>
        <v/>
      </c>
      <c r="P175" t="inlineStr"/>
    </row>
    <row r="176">
      <c r="A176" t="inlineStr">
        <is>
          <t>5151-1000</t>
        </is>
      </c>
      <c r="B176" s="7" t="inlineStr">
        <is>
          <t>Appliance Replacements</t>
        </is>
      </c>
      <c r="C176" s="3" t="n">
        <v>0</v>
      </c>
      <c r="D176" s="3" t="n">
        <v>0</v>
      </c>
      <c r="E176" s="3" t="n">
        <v>0</v>
      </c>
      <c r="F176" s="3" t="n">
        <v>0</v>
      </c>
      <c r="G176" s="3" t="n">
        <v>0</v>
      </c>
      <c r="H176" s="3" t="n">
        <v>0</v>
      </c>
      <c r="I176" s="3" t="n">
        <v>0</v>
      </c>
      <c r="J176" s="3" t="n">
        <v>0</v>
      </c>
      <c r="K176" s="3" t="n">
        <v>0</v>
      </c>
      <c r="L176" s="3" t="n">
        <v>0</v>
      </c>
      <c r="M176" s="3" t="n">
        <v>0</v>
      </c>
      <c r="N176" s="3" t="n">
        <v>0</v>
      </c>
      <c r="O176" s="3">
        <f>SUM(C176:N176)</f>
        <v/>
      </c>
      <c r="P176" t="inlineStr"/>
    </row>
    <row r="177">
      <c r="A177" t="inlineStr">
        <is>
          <t>5153-0000</t>
        </is>
      </c>
      <c r="B177" s="7" t="inlineStr">
        <is>
          <t>Asphalt &amp; Concrete Repairs</t>
        </is>
      </c>
      <c r="C177" s="3" t="n">
        <v>0</v>
      </c>
      <c r="D177" s="3" t="n">
        <v>0</v>
      </c>
      <c r="E177" s="3" t="n">
        <v>0</v>
      </c>
      <c r="F177" s="3" t="n">
        <v>0</v>
      </c>
      <c r="G177" s="3" t="n">
        <v>0</v>
      </c>
      <c r="H177" s="3" t="n">
        <v>0</v>
      </c>
      <c r="I177" s="3" t="n">
        <v>0</v>
      </c>
      <c r="J177" s="3" t="n">
        <v>0</v>
      </c>
      <c r="K177" s="3" t="n">
        <v>0</v>
      </c>
      <c r="L177" s="3" t="n">
        <v>0</v>
      </c>
      <c r="M177" s="3" t="n">
        <v>0</v>
      </c>
      <c r="N177" s="3" t="n">
        <v>0</v>
      </c>
      <c r="O177" s="3">
        <f>SUM(C177:N177)</f>
        <v/>
      </c>
      <c r="P177" t="inlineStr"/>
    </row>
    <row r="178">
      <c r="A178" t="inlineStr">
        <is>
          <t>5156-0000</t>
        </is>
      </c>
      <c r="B178" s="7" t="inlineStr">
        <is>
          <t>Doors - Exterior</t>
        </is>
      </c>
      <c r="C178" s="3" t="n">
        <v>0</v>
      </c>
      <c r="D178" s="3" t="n">
        <v>0</v>
      </c>
      <c r="E178" s="3" t="n">
        <v>0</v>
      </c>
      <c r="F178" s="3" t="n">
        <v>0</v>
      </c>
      <c r="G178" s="3" t="n">
        <v>0</v>
      </c>
      <c r="H178" s="3" t="n">
        <v>0</v>
      </c>
      <c r="I178" s="3" t="n">
        <v>0</v>
      </c>
      <c r="J178" s="3" t="n">
        <v>0</v>
      </c>
      <c r="K178" s="3" t="n">
        <v>0</v>
      </c>
      <c r="L178" s="3" t="n">
        <v>0</v>
      </c>
      <c r="M178" s="3" t="n">
        <v>0</v>
      </c>
      <c r="N178" s="3" t="n">
        <v>0</v>
      </c>
      <c r="O178" s="3">
        <f>SUM(C178:N178)</f>
        <v/>
      </c>
      <c r="P178" t="inlineStr"/>
    </row>
    <row r="179">
      <c r="A179" t="inlineStr">
        <is>
          <t>5161-1000</t>
        </is>
      </c>
      <c r="B179" s="7" t="inlineStr">
        <is>
          <t>Floor Covering - Carpet</t>
        </is>
      </c>
      <c r="C179" s="3" t="n">
        <v>0</v>
      </c>
      <c r="D179" s="3" t="n">
        <v>0</v>
      </c>
      <c r="E179" s="3" t="n">
        <v>0</v>
      </c>
      <c r="F179" s="3" t="n">
        <v>0</v>
      </c>
      <c r="G179" s="3" t="n">
        <v>0</v>
      </c>
      <c r="H179" s="3" t="n">
        <v>0</v>
      </c>
      <c r="I179" s="3" t="n">
        <v>0</v>
      </c>
      <c r="J179" s="3" t="n">
        <v>0</v>
      </c>
      <c r="K179" s="3" t="n">
        <v>0</v>
      </c>
      <c r="L179" s="3" t="n">
        <v>0</v>
      </c>
      <c r="M179" s="3" t="n">
        <v>0</v>
      </c>
      <c r="N179" s="3" t="n">
        <v>0</v>
      </c>
      <c r="O179" s="3">
        <f>SUM(C179:N179)</f>
        <v/>
      </c>
      <c r="P179" t="inlineStr"/>
    </row>
    <row r="180">
      <c r="A180" t="inlineStr">
        <is>
          <t>5161-1100</t>
        </is>
      </c>
      <c r="B180" s="7" t="inlineStr">
        <is>
          <t>Floor Covering - Vinyl</t>
        </is>
      </c>
      <c r="C180" s="3" t="n">
        <v>0</v>
      </c>
      <c r="D180" s="3" t="n">
        <v>0</v>
      </c>
      <c r="E180" s="3" t="n">
        <v>0</v>
      </c>
      <c r="F180" s="3" t="n">
        <v>0</v>
      </c>
      <c r="G180" s="3" t="n">
        <v>0</v>
      </c>
      <c r="H180" s="3" t="n">
        <v>0</v>
      </c>
      <c r="I180" s="3" t="n">
        <v>0</v>
      </c>
      <c r="J180" s="3" t="n">
        <v>0</v>
      </c>
      <c r="K180" s="3" t="n">
        <v>0</v>
      </c>
      <c r="L180" s="3" t="n">
        <v>0</v>
      </c>
      <c r="M180" s="3" t="n">
        <v>0</v>
      </c>
      <c r="N180" s="3" t="n">
        <v>0</v>
      </c>
      <c r="O180" s="3">
        <f>SUM(C180:N180)</f>
        <v/>
      </c>
      <c r="P180" t="inlineStr"/>
    </row>
    <row r="181">
      <c r="A181" t="inlineStr">
        <is>
          <t>5162-0000</t>
        </is>
      </c>
      <c r="B181" s="7" t="inlineStr">
        <is>
          <t>Gates Opex</t>
        </is>
      </c>
      <c r="C181" s="3" t="n">
        <v>0</v>
      </c>
      <c r="D181" s="3" t="n">
        <v>0</v>
      </c>
      <c r="E181" s="3" t="n">
        <v>0</v>
      </c>
      <c r="F181" s="3" t="n">
        <v>0</v>
      </c>
      <c r="G181" s="3" t="n">
        <v>0</v>
      </c>
      <c r="H181" s="3" t="n">
        <v>0</v>
      </c>
      <c r="I181" s="3" t="n">
        <v>0</v>
      </c>
      <c r="J181" s="3" t="n">
        <v>0</v>
      </c>
      <c r="K181" s="3" t="n">
        <v>0</v>
      </c>
      <c r="L181" s="3" t="n">
        <v>0</v>
      </c>
      <c r="M181" s="3" t="n">
        <v>0</v>
      </c>
      <c r="N181" s="3" t="n">
        <v>0</v>
      </c>
      <c r="O181" s="3">
        <f>SUM(C181:N181)</f>
        <v/>
      </c>
      <c r="P181" t="inlineStr"/>
    </row>
    <row r="182">
      <c r="A182" t="inlineStr">
        <is>
          <t>5168-0000</t>
        </is>
      </c>
      <c r="B182" s="7" t="inlineStr">
        <is>
          <t>REAC Inspection</t>
        </is>
      </c>
      <c r="C182" s="3" t="n">
        <v>0</v>
      </c>
      <c r="D182" s="3" t="n">
        <v>0</v>
      </c>
      <c r="E182" s="3" t="n">
        <v>0</v>
      </c>
      <c r="F182" s="3" t="n">
        <v>0</v>
      </c>
      <c r="G182" s="3" t="n">
        <v>0</v>
      </c>
      <c r="H182" s="3" t="n">
        <v>0</v>
      </c>
      <c r="I182" s="3" t="n">
        <v>0</v>
      </c>
      <c r="J182" s="3" t="n">
        <v>0</v>
      </c>
      <c r="K182" s="3" t="n">
        <v>0</v>
      </c>
      <c r="L182" s="3" t="n">
        <v>0</v>
      </c>
      <c r="M182" s="3" t="n">
        <v>0</v>
      </c>
      <c r="N182" s="3" t="n">
        <v>0</v>
      </c>
      <c r="O182" s="3">
        <f>SUM(C182:N182)</f>
        <v/>
      </c>
      <c r="P182" t="inlineStr"/>
    </row>
    <row r="183">
      <c r="A183" t="inlineStr">
        <is>
          <t>5169-0000</t>
        </is>
      </c>
      <c r="B183" s="7" t="inlineStr">
        <is>
          <t>Roof Opex</t>
        </is>
      </c>
      <c r="C183" s="3" t="n">
        <v>0</v>
      </c>
      <c r="D183" s="3" t="n">
        <v>0</v>
      </c>
      <c r="E183" s="3" t="n">
        <v>0</v>
      </c>
      <c r="F183" s="3" t="n">
        <v>0</v>
      </c>
      <c r="G183" s="3" t="n">
        <v>0</v>
      </c>
      <c r="H183" s="3" t="n">
        <v>0</v>
      </c>
      <c r="I183" s="3" t="n">
        <v>0</v>
      </c>
      <c r="J183" s="3" t="n">
        <v>0</v>
      </c>
      <c r="K183" s="3" t="n">
        <v>0</v>
      </c>
      <c r="L183" s="3" t="n">
        <v>0</v>
      </c>
      <c r="M183" s="3" t="n">
        <v>0</v>
      </c>
      <c r="N183" s="3" t="n">
        <v>0</v>
      </c>
      <c r="O183" s="3">
        <f>SUM(C183:N183)</f>
        <v/>
      </c>
      <c r="P183" t="inlineStr">
        <is>
          <t>Per T12 [Alexis Garcia, 11/7/24]</t>
        </is>
      </c>
    </row>
    <row r="184">
      <c r="A184" t="inlineStr">
        <is>
          <t>5170-0000</t>
        </is>
      </c>
      <c r="B184" s="7" t="inlineStr">
        <is>
          <t>Soffit/Fascia</t>
        </is>
      </c>
      <c r="C184" s="3" t="n">
        <v>0</v>
      </c>
      <c r="D184" s="3" t="n">
        <v>0</v>
      </c>
      <c r="E184" s="3" t="n">
        <v>0</v>
      </c>
      <c r="F184" s="3" t="n">
        <v>0</v>
      </c>
      <c r="G184" s="3" t="n">
        <v>0</v>
      </c>
      <c r="H184" s="3" t="n">
        <v>0</v>
      </c>
      <c r="I184" s="3" t="n">
        <v>0</v>
      </c>
      <c r="J184" s="3" t="n">
        <v>0</v>
      </c>
      <c r="K184" s="3" t="n">
        <v>0</v>
      </c>
      <c r="L184" s="3" t="n">
        <v>0</v>
      </c>
      <c r="M184" s="3" t="n">
        <v>0</v>
      </c>
      <c r="N184" s="3" t="n">
        <v>0</v>
      </c>
      <c r="O184" s="3">
        <f>SUM(C184:N184)</f>
        <v/>
      </c>
      <c r="P184" t="inlineStr"/>
    </row>
    <row r="185">
      <c r="A185" t="inlineStr">
        <is>
          <t>5171-0000</t>
        </is>
      </c>
      <c r="B185" s="7" t="inlineStr">
        <is>
          <t>Stair Repairs</t>
        </is>
      </c>
      <c r="C185" s="3" t="n">
        <v>0</v>
      </c>
      <c r="D185" s="3" t="n">
        <v>0</v>
      </c>
      <c r="E185" s="3" t="n">
        <v>0</v>
      </c>
      <c r="F185" s="3" t="n">
        <v>0</v>
      </c>
      <c r="G185" s="3" t="n">
        <v>0</v>
      </c>
      <c r="H185" s="3" t="n">
        <v>0</v>
      </c>
      <c r="I185" s="3" t="n">
        <v>0</v>
      </c>
      <c r="J185" s="3" t="n">
        <v>0</v>
      </c>
      <c r="K185" s="3" t="n">
        <v>0</v>
      </c>
      <c r="L185" s="3" t="n">
        <v>0</v>
      </c>
      <c r="M185" s="3" t="n">
        <v>0</v>
      </c>
      <c r="N185" s="3" t="n">
        <v>0</v>
      </c>
      <c r="O185" s="3">
        <f>SUM(C185:N185)</f>
        <v/>
      </c>
      <c r="P185" t="inlineStr"/>
    </row>
    <row r="186">
      <c r="A186" t="inlineStr">
        <is>
          <t>5177-0000</t>
        </is>
      </c>
      <c r="B186" s="7" t="inlineStr">
        <is>
          <t>Water Heaters</t>
        </is>
      </c>
      <c r="C186" s="3" t="n">
        <v>0</v>
      </c>
      <c r="D186" s="3" t="n">
        <v>0</v>
      </c>
      <c r="E186" s="3" t="n">
        <v>0</v>
      </c>
      <c r="F186" s="3" t="n">
        <v>0</v>
      </c>
      <c r="G186" s="3" t="n">
        <v>0</v>
      </c>
      <c r="H186" s="3" t="n">
        <v>0</v>
      </c>
      <c r="I186" s="3" t="n">
        <v>0</v>
      </c>
      <c r="J186" s="3" t="n">
        <v>0</v>
      </c>
      <c r="K186" s="3" t="n">
        <v>0</v>
      </c>
      <c r="L186" s="3" t="n">
        <v>0</v>
      </c>
      <c r="M186" s="3" t="n">
        <v>0</v>
      </c>
      <c r="N186" s="3" t="n">
        <v>0</v>
      </c>
      <c r="O186" s="3">
        <f>SUM(C186:N186)</f>
        <v/>
      </c>
      <c r="P186" t="inlineStr"/>
    </row>
    <row r="187">
      <c r="A187" t="inlineStr">
        <is>
          <t>5186-0000</t>
        </is>
      </c>
      <c r="B187" s="7" t="inlineStr">
        <is>
          <t>Window &amp; Sliding Glass Door Replacement</t>
        </is>
      </c>
      <c r="C187" s="3" t="n">
        <v>0</v>
      </c>
      <c r="D187" s="3" t="n">
        <v>0</v>
      </c>
      <c r="E187" s="3" t="n">
        <v>0</v>
      </c>
      <c r="F187" s="3" t="n">
        <v>0</v>
      </c>
      <c r="G187" s="3" t="n">
        <v>0</v>
      </c>
      <c r="H187" s="3" t="n">
        <v>0</v>
      </c>
      <c r="I187" s="3" t="n">
        <v>0</v>
      </c>
      <c r="J187" s="3" t="n">
        <v>0</v>
      </c>
      <c r="K187" s="3" t="n">
        <v>0</v>
      </c>
      <c r="L187" s="3" t="n">
        <v>0</v>
      </c>
      <c r="M187" s="3" t="n">
        <v>0</v>
      </c>
      <c r="N187" s="3" t="n">
        <v>0</v>
      </c>
      <c r="O187" s="3">
        <f>SUM(C187:N187)</f>
        <v/>
      </c>
      <c r="P187" t="inlineStr"/>
    </row>
    <row r="188">
      <c r="A188" t="inlineStr">
        <is>
          <t>5194-0000</t>
        </is>
      </c>
      <c r="B188" s="7" t="inlineStr">
        <is>
          <t>Pool</t>
        </is>
      </c>
      <c r="C188" s="3" t="n">
        <v>0</v>
      </c>
      <c r="D188" s="3" t="n">
        <v>0</v>
      </c>
      <c r="E188" s="3" t="n">
        <v>0</v>
      </c>
      <c r="F188" s="3" t="n">
        <v>0</v>
      </c>
      <c r="G188" s="3" t="n">
        <v>0</v>
      </c>
      <c r="H188" s="3" t="n">
        <v>0</v>
      </c>
      <c r="I188" s="3" t="n">
        <v>0</v>
      </c>
      <c r="J188" s="3" t="n">
        <v>0</v>
      </c>
      <c r="K188" s="3" t="n">
        <v>0</v>
      </c>
      <c r="L188" s="3" t="n">
        <v>0</v>
      </c>
      <c r="M188" s="3" t="n">
        <v>0</v>
      </c>
      <c r="N188" s="3" t="n">
        <v>0</v>
      </c>
      <c r="O188" s="3">
        <f>SUM(C188:N188)</f>
        <v/>
      </c>
      <c r="P188" t="inlineStr"/>
    </row>
    <row r="189">
      <c r="A189" t="inlineStr">
        <is>
          <t>5226-0000</t>
        </is>
      </c>
      <c r="B189" s="7" t="inlineStr">
        <is>
          <t>Tree Trimming</t>
        </is>
      </c>
      <c r="C189" s="3" t="n">
        <v>0</v>
      </c>
      <c r="D189" s="3" t="n">
        <v>0</v>
      </c>
      <c r="E189" s="3" t="n">
        <v>0</v>
      </c>
      <c r="F189" s="3" t="n">
        <v>0</v>
      </c>
      <c r="G189" s="3" t="n">
        <v>0</v>
      </c>
      <c r="H189" s="3" t="n">
        <v>0</v>
      </c>
      <c r="I189" s="3" t="n">
        <v>0</v>
      </c>
      <c r="J189" s="3" t="n">
        <v>0</v>
      </c>
      <c r="K189" s="3" t="n">
        <v>0</v>
      </c>
      <c r="L189" s="3" t="n">
        <v>0</v>
      </c>
      <c r="M189" s="3" t="n">
        <v>0</v>
      </c>
      <c r="N189" s="3" t="n">
        <v>0</v>
      </c>
      <c r="O189" s="3">
        <f>SUM(C189:N189)</f>
        <v/>
      </c>
      <c r="P189" t="inlineStr"/>
    </row>
    <row r="190">
      <c r="A190" t="inlineStr">
        <is>
          <t>5192-0000</t>
        </is>
      </c>
      <c r="B190" s="7" t="inlineStr">
        <is>
          <t>Electrical - Exterior</t>
        </is>
      </c>
      <c r="C190" s="3" t="n">
        <v>0</v>
      </c>
      <c r="D190" s="3" t="n">
        <v>0</v>
      </c>
      <c r="E190" s="3" t="n">
        <v>0</v>
      </c>
      <c r="F190" s="3" t="n">
        <v>0</v>
      </c>
      <c r="G190" s="3" t="n">
        <v>0</v>
      </c>
      <c r="H190" s="3" t="n">
        <v>0</v>
      </c>
      <c r="I190" s="3" t="n">
        <v>0</v>
      </c>
      <c r="J190" s="3" t="n">
        <v>0</v>
      </c>
      <c r="K190" s="3" t="n">
        <v>0</v>
      </c>
      <c r="L190" s="3" t="n">
        <v>0</v>
      </c>
      <c r="M190" s="3" t="n">
        <v>0</v>
      </c>
      <c r="N190" s="3" t="n">
        <v>0</v>
      </c>
      <c r="O190" s="3">
        <f>SUM(C190:N190)</f>
        <v/>
      </c>
      <c r="P190" t="inlineStr"/>
    </row>
    <row r="191">
      <c r="A191" t="inlineStr">
        <is>
          <t>5193-0000</t>
        </is>
      </c>
      <c r="B191" s="7" t="inlineStr">
        <is>
          <t>Irrigation</t>
        </is>
      </c>
      <c r="C191" s="3" t="n">
        <v>0</v>
      </c>
      <c r="D191" s="3" t="n">
        <v>0</v>
      </c>
      <c r="E191" s="3" t="n">
        <v>0</v>
      </c>
      <c r="F191" s="3" t="n">
        <v>0</v>
      </c>
      <c r="G191" s="3" t="n">
        <v>0</v>
      </c>
      <c r="H191" s="3" t="n">
        <v>0</v>
      </c>
      <c r="I191" s="3" t="n">
        <v>0</v>
      </c>
      <c r="J191" s="3" t="n">
        <v>0</v>
      </c>
      <c r="K191" s="3" t="n">
        <v>0</v>
      </c>
      <c r="L191" s="3" t="n">
        <v>0</v>
      </c>
      <c r="M191" s="3" t="n">
        <v>0</v>
      </c>
      <c r="N191" s="3" t="n">
        <v>0</v>
      </c>
      <c r="O191" s="3">
        <f>SUM(C191:N191)</f>
        <v/>
      </c>
      <c r="P191" t="inlineStr"/>
    </row>
    <row r="192">
      <c r="A192" t="inlineStr">
        <is>
          <t>5243-0000</t>
        </is>
      </c>
      <c r="B192" s="7" t="inlineStr">
        <is>
          <t>Equipment Opex</t>
        </is>
      </c>
      <c r="C192" s="3" t="n">
        <v>0</v>
      </c>
      <c r="D192" s="3" t="n">
        <v>0</v>
      </c>
      <c r="E192" s="3" t="n">
        <v>0</v>
      </c>
      <c r="F192" s="3" t="n">
        <v>0</v>
      </c>
      <c r="G192" s="3" t="n">
        <v>0</v>
      </c>
      <c r="H192" s="3" t="n">
        <v>0</v>
      </c>
      <c r="I192" s="3" t="n">
        <v>0</v>
      </c>
      <c r="J192" s="3" t="n">
        <v>0</v>
      </c>
      <c r="K192" s="3" t="n">
        <v>0</v>
      </c>
      <c r="L192" s="3" t="n">
        <v>0</v>
      </c>
      <c r="M192" s="3" t="n">
        <v>0</v>
      </c>
      <c r="N192" s="3" t="n">
        <v>0</v>
      </c>
      <c r="O192" s="3">
        <f>SUM(C192:N192)</f>
        <v/>
      </c>
      <c r="P192" t="inlineStr"/>
    </row>
    <row r="193">
      <c r="A193" t="inlineStr">
        <is>
          <t>5245-0000</t>
        </is>
      </c>
      <c r="B193" s="7" t="inlineStr">
        <is>
          <t>Exterior Wall/Fence Repairs</t>
        </is>
      </c>
      <c r="C193" s="3" t="n">
        <v>0</v>
      </c>
      <c r="D193" s="3" t="n">
        <v>0</v>
      </c>
      <c r="E193" s="3" t="n">
        <v>0</v>
      </c>
      <c r="F193" s="3" t="n">
        <v>0</v>
      </c>
      <c r="G193" s="3" t="n">
        <v>0</v>
      </c>
      <c r="H193" s="3" t="n">
        <v>0</v>
      </c>
      <c r="I193" s="3" t="n">
        <v>0</v>
      </c>
      <c r="J193" s="3" t="n">
        <v>0</v>
      </c>
      <c r="K193" s="3" t="n">
        <v>0</v>
      </c>
      <c r="L193" s="3" t="n">
        <v>0</v>
      </c>
      <c r="M193" s="3" t="n">
        <v>0</v>
      </c>
      <c r="N193" s="3" t="n">
        <v>0</v>
      </c>
      <c r="O193" s="3">
        <f>SUM(C193:N193)</f>
        <v/>
      </c>
      <c r="P193" t="inlineStr"/>
    </row>
    <row r="194">
      <c r="A194" t="inlineStr">
        <is>
          <t>5246-0000</t>
        </is>
      </c>
      <c r="B194" s="7" t="inlineStr">
        <is>
          <t>Fire Protection</t>
        </is>
      </c>
      <c r="C194" s="3" t="n">
        <v>0</v>
      </c>
      <c r="D194" s="3" t="n">
        <v>0</v>
      </c>
      <c r="E194" s="3" t="n">
        <v>0</v>
      </c>
      <c r="F194" s="3" t="n">
        <v>0</v>
      </c>
      <c r="G194" s="3" t="n">
        <v>0</v>
      </c>
      <c r="H194" s="3" t="n">
        <v>0</v>
      </c>
      <c r="I194" s="3" t="n">
        <v>0</v>
      </c>
      <c r="J194" s="3" t="n">
        <v>0</v>
      </c>
      <c r="K194" s="3" t="n">
        <v>0</v>
      </c>
      <c r="L194" s="3" t="n">
        <v>0</v>
      </c>
      <c r="M194" s="3" t="n">
        <v>0</v>
      </c>
      <c r="N194" s="3" t="n">
        <v>0</v>
      </c>
      <c r="O194" s="3">
        <f>SUM(C194:N194)</f>
        <v/>
      </c>
      <c r="P194" t="inlineStr"/>
    </row>
    <row r="195">
      <c r="A195" t="inlineStr">
        <is>
          <t>5288-0000</t>
        </is>
      </c>
      <c r="B195" s="7" t="inlineStr">
        <is>
          <t>Plumbing - Common</t>
        </is>
      </c>
      <c r="C195" s="3" t="n">
        <v>0</v>
      </c>
      <c r="D195" s="3" t="n">
        <v>0</v>
      </c>
      <c r="E195" s="3" t="n">
        <v>0</v>
      </c>
      <c r="F195" s="3" t="n">
        <v>0</v>
      </c>
      <c r="G195" s="3" t="n">
        <v>0</v>
      </c>
      <c r="H195" s="3" t="n">
        <v>0</v>
      </c>
      <c r="I195" s="3" t="n">
        <v>0</v>
      </c>
      <c r="J195" s="3" t="n">
        <v>0</v>
      </c>
      <c r="K195" s="3" t="n">
        <v>0</v>
      </c>
      <c r="L195" s="3" t="n">
        <v>0</v>
      </c>
      <c r="M195" s="3" t="n">
        <v>0</v>
      </c>
      <c r="N195" s="3" t="n">
        <v>0</v>
      </c>
      <c r="O195" s="3">
        <f>SUM(C195:N195)</f>
        <v/>
      </c>
      <c r="P195" t="inlineStr">
        <is>
          <t>Per T12 with leaks and ongoing work orders [Alexis Garcia, 11/7/24]</t>
        </is>
      </c>
    </row>
    <row r="196">
      <c r="B196" s="8" t="inlineStr">
        <is>
          <t>Subtotal</t>
        </is>
      </c>
      <c r="C196" s="9">
        <f>SUM(C175:C195)</f>
        <v/>
      </c>
      <c r="D196" s="9">
        <f>SUM(D175:D195)</f>
        <v/>
      </c>
      <c r="E196" s="9">
        <f>SUM(E175:E195)</f>
        <v/>
      </c>
      <c r="F196" s="9">
        <f>SUM(F175:F195)</f>
        <v/>
      </c>
      <c r="G196" s="9">
        <f>SUM(G175:G195)</f>
        <v/>
      </c>
      <c r="H196" s="9">
        <f>SUM(H175:H195)</f>
        <v/>
      </c>
      <c r="I196" s="9">
        <f>SUM(I175:I195)</f>
        <v/>
      </c>
      <c r="J196" s="9">
        <f>SUM(J175:J195)</f>
        <v/>
      </c>
      <c r="K196" s="9">
        <f>SUM(K175:K195)</f>
        <v/>
      </c>
      <c r="L196" s="9">
        <f>SUM(L175:L195)</f>
        <v/>
      </c>
      <c r="M196" s="9">
        <f>SUM(M175:M195)</f>
        <v/>
      </c>
      <c r="N196" s="9">
        <f>SUM(N175:N195)</f>
        <v/>
      </c>
      <c r="O196" s="9">
        <f>SUM(C196:N196)</f>
        <v/>
      </c>
    </row>
    <row r="198">
      <c r="B198" s="5" t="inlineStr">
        <is>
          <t>Total Maintenance &amp; Contracts</t>
        </is>
      </c>
      <c r="C198" s="10">
        <f>C125+C130+C135+C143+C151+C164+C172+C196</f>
        <v/>
      </c>
      <c r="D198" s="10">
        <f>D125+D130+D135+D143+D151+D164+D172+D196</f>
        <v/>
      </c>
      <c r="E198" s="10">
        <f>E125+E130+E135+E143+E151+E164+E172+E196</f>
        <v/>
      </c>
      <c r="F198" s="10">
        <f>F125+F130+F135+F143+F151+F164+F172+F196</f>
        <v/>
      </c>
      <c r="G198" s="10">
        <f>G125+G130+G135+G143+G151+G164+G172+G196</f>
        <v/>
      </c>
      <c r="H198" s="10">
        <f>H125+H130+H135+H143+H151+H164+H172+H196</f>
        <v/>
      </c>
      <c r="I198" s="10">
        <f>I125+I130+I135+I143+I151+I164+I172+I196</f>
        <v/>
      </c>
      <c r="J198" s="10">
        <f>J125+J130+J135+J143+J151+J164+J172+J196</f>
        <v/>
      </c>
      <c r="K198" s="10">
        <f>K125+K130+K135+K143+K151+K164+K172+K196</f>
        <v/>
      </c>
      <c r="L198" s="10">
        <f>L125+L130+L135+L143+L151+L164+L172+L196</f>
        <v/>
      </c>
      <c r="M198" s="10">
        <f>M125+M130+M135+M143+M151+M164+M172+M196</f>
        <v/>
      </c>
      <c r="N198" s="10">
        <f>N125+N130+N135+N143+N151+N164+N172+N196</f>
        <v/>
      </c>
      <c r="O198" s="10">
        <f>SUM(C198:N198)</f>
        <v/>
      </c>
    </row>
    <row r="200">
      <c r="B200" s="5" t="inlineStr">
        <is>
          <t>MARKETING</t>
        </is>
      </c>
    </row>
    <row r="201">
      <c r="B201" s="6" t="inlineStr">
        <is>
          <t>ADVERTISING/MARKETING/PROMOTIONS</t>
        </is>
      </c>
    </row>
    <row r="202">
      <c r="A202" t="inlineStr">
        <is>
          <t>5710-1010</t>
        </is>
      </c>
      <c r="B202" s="7" t="inlineStr">
        <is>
          <t>Marketing: Advertising - Ink</t>
        </is>
      </c>
      <c r="C202" s="3" t="n">
        <v>0</v>
      </c>
      <c r="D202" s="3" t="n">
        <v>0</v>
      </c>
      <c r="E202" s="3" t="n">
        <v>37.63</v>
      </c>
      <c r="F202" s="3" t="n">
        <v>0</v>
      </c>
      <c r="G202" s="3" t="n">
        <v>0</v>
      </c>
      <c r="H202" s="3" t="n">
        <v>0</v>
      </c>
      <c r="I202" s="3" t="n">
        <v>0</v>
      </c>
      <c r="J202" s="3" t="n">
        <v>0</v>
      </c>
      <c r="K202" s="3" t="n">
        <v>0</v>
      </c>
      <c r="L202" s="3" t="n">
        <v>0</v>
      </c>
      <c r="M202" s="3" t="n">
        <v>0</v>
      </c>
      <c r="N202" s="3" t="n">
        <v>0</v>
      </c>
      <c r="O202" s="3">
        <f>SUM(C202:N202)</f>
        <v/>
      </c>
      <c r="P202" t="inlineStr">
        <is>
          <t>Based on T12 [Micky Thomas, 10/25/24]</t>
        </is>
      </c>
    </row>
    <row r="203">
      <c r="A203" t="inlineStr">
        <is>
          <t>5710-1040</t>
        </is>
      </c>
      <c r="B203" s="7" t="inlineStr">
        <is>
          <t>Marketing: Tools &amp; Software</t>
        </is>
      </c>
      <c r="C203" s="3" t="n">
        <v>363</v>
      </c>
      <c r="D203" s="3" t="n">
        <v>402</v>
      </c>
      <c r="E203" s="3" t="n">
        <v>631</v>
      </c>
      <c r="F203" s="3" t="n">
        <v>652</v>
      </c>
      <c r="G203" s="3" t="n">
        <v>652</v>
      </c>
      <c r="H203" s="3" t="n">
        <v>1186.03</v>
      </c>
      <c r="I203" s="3" t="n">
        <v>652</v>
      </c>
      <c r="J203" s="3" t="n">
        <v>685</v>
      </c>
      <c r="K203" s="3" t="n">
        <v>685</v>
      </c>
      <c r="L203" s="3" t="n">
        <v>685</v>
      </c>
      <c r="M203" s="3" t="n">
        <v>685</v>
      </c>
      <c r="N203" s="3" t="n">
        <v>2265</v>
      </c>
      <c r="O203" s="3">
        <f>SUM(C203:N203)</f>
        <v/>
      </c>
      <c r="P203" t="inlineStr">
        <is>
          <t>AI leasing 1.65/unit
chatmeter $50/mo
Funnel $396/mo
website $200/mo [Alexis Garcia, 11/5/24]</t>
        </is>
      </c>
    </row>
    <row r="204">
      <c r="A204" t="inlineStr">
        <is>
          <t>5710-1050</t>
        </is>
      </c>
      <c r="B204" s="7" t="inlineStr">
        <is>
          <t>Digital Strategy &amp; Advertising</t>
        </is>
      </c>
      <c r="C204" s="3" t="n">
        <v>4100</v>
      </c>
      <c r="D204" s="3" t="n">
        <v>4100</v>
      </c>
      <c r="E204" s="3" t="n">
        <v>4100</v>
      </c>
      <c r="F204" s="3" t="n">
        <v>4100</v>
      </c>
      <c r="G204" s="3" t="n">
        <v>4100</v>
      </c>
      <c r="H204" s="3" t="n">
        <v>7302.01</v>
      </c>
      <c r="I204" s="3" t="n">
        <v>3104</v>
      </c>
      <c r="J204" s="3" t="n">
        <v>1505</v>
      </c>
      <c r="K204" s="3" t="n">
        <v>2305</v>
      </c>
      <c r="L204" s="3" t="n">
        <v>9104</v>
      </c>
      <c r="M204" s="3" t="n">
        <v>4580</v>
      </c>
      <c r="N204" s="3" t="n">
        <v>3050</v>
      </c>
      <c r="O204" s="3">
        <f>SUM(C204:N204)</f>
        <v/>
      </c>
      <c r="P204" t="inlineStr">
        <is>
          <t>AptList $39 listing fee, PPL $1053 current LIFT rate
Zillow premium $1731 
PPC Street digital $3800
SEO $350 [Alexis Garcia, 12/4/24]</t>
        </is>
      </c>
    </row>
    <row r="205">
      <c r="A205" t="inlineStr">
        <is>
          <t>5715-0000</t>
        </is>
      </c>
      <c r="B205" s="7" t="inlineStr">
        <is>
          <t>Marketing: Leasing Hospitality</t>
        </is>
      </c>
      <c r="C205" s="3" t="n">
        <v>1904.3</v>
      </c>
      <c r="D205" s="3" t="n">
        <v>0</v>
      </c>
      <c r="E205" s="3" t="n">
        <v>0</v>
      </c>
      <c r="F205" s="3" t="n">
        <v>705.95</v>
      </c>
      <c r="G205" s="3" t="n">
        <v>0</v>
      </c>
      <c r="H205" s="3" t="n">
        <v>33.55</v>
      </c>
      <c r="I205" s="3" t="n">
        <v>0</v>
      </c>
      <c r="J205" s="3" t="n">
        <v>0</v>
      </c>
      <c r="K205" s="3" t="n">
        <v>0</v>
      </c>
      <c r="L205" s="3" t="n">
        <v>0</v>
      </c>
      <c r="M205" s="3" t="n">
        <v>0</v>
      </c>
      <c r="N205" s="3" t="n">
        <v>12.3</v>
      </c>
      <c r="O205" s="3">
        <f>SUM(C205:N205)</f>
        <v/>
      </c>
      <c r="P205" t="inlineStr">
        <is>
          <t>Based on T12 [Micky Thomas, 10/25/24]</t>
        </is>
      </c>
    </row>
    <row r="206">
      <c r="A206" t="inlineStr">
        <is>
          <t>5720-0000</t>
        </is>
      </c>
      <c r="B206" s="7" t="inlineStr">
        <is>
          <t>Marketing: Resident Retention</t>
        </is>
      </c>
      <c r="C206" s="3" t="n">
        <v>179.46</v>
      </c>
      <c r="D206" s="3" t="n">
        <v>162.66</v>
      </c>
      <c r="E206" s="3" t="n">
        <v>179.7</v>
      </c>
      <c r="F206" s="3" t="n">
        <v>156.62</v>
      </c>
      <c r="G206" s="3" t="n">
        <v>0</v>
      </c>
      <c r="H206" s="3" t="n">
        <v>293.48</v>
      </c>
      <c r="I206" s="3" t="n">
        <v>58.46</v>
      </c>
      <c r="J206" s="3" t="n">
        <v>284.47</v>
      </c>
      <c r="K206" s="3" t="n">
        <v>421.47</v>
      </c>
      <c r="L206" s="3" t="n">
        <v>311.9</v>
      </c>
      <c r="M206" s="3" t="n">
        <v>1267.09</v>
      </c>
      <c r="N206" s="3" t="n">
        <v>85.88</v>
      </c>
      <c r="O206" s="3">
        <f>SUM(C206:N206)</f>
        <v/>
      </c>
      <c r="P206" t="inlineStr">
        <is>
          <t>Reflects gift cards provided to new move-ins or to residents during renewal parties [Micky Thomas, 10/25/24]</t>
        </is>
      </c>
    </row>
    <row r="207">
      <c r="A207" t="inlineStr">
        <is>
          <t>5725-1000</t>
        </is>
      </c>
      <c r="B207" s="7" t="inlineStr">
        <is>
          <t>Marketing: Signage - Advertising</t>
        </is>
      </c>
      <c r="C207" s="3" t="n">
        <v>0</v>
      </c>
      <c r="D207" s="3" t="n">
        <v>0</v>
      </c>
      <c r="E207" s="3" t="n">
        <v>439.35</v>
      </c>
      <c r="F207" s="3" t="n">
        <v>0</v>
      </c>
      <c r="G207" s="3" t="n">
        <v>0</v>
      </c>
      <c r="H207" s="3" t="n">
        <v>0</v>
      </c>
      <c r="I207" s="3" t="n">
        <v>0</v>
      </c>
      <c r="J207" s="3" t="n">
        <v>0</v>
      </c>
      <c r="K207" s="3" t="n">
        <v>0</v>
      </c>
      <c r="L207" s="3" t="n">
        <v>0</v>
      </c>
      <c r="M207" s="3" t="n">
        <v>0</v>
      </c>
      <c r="N207" s="3" t="n">
        <v>0</v>
      </c>
      <c r="O207" s="3">
        <f>SUM(C207:N207)</f>
        <v/>
      </c>
      <c r="P207" t="inlineStr">
        <is>
          <t>Based on T12 [Micky Thomas, 10/25/24]</t>
        </is>
      </c>
    </row>
    <row r="208">
      <c r="A208" t="inlineStr">
        <is>
          <t>5730-0000</t>
        </is>
      </c>
      <c r="B208" s="7" t="inlineStr">
        <is>
          <t>Marketing: Referral Fees</t>
        </is>
      </c>
      <c r="C208" s="3" t="n">
        <v>0</v>
      </c>
      <c r="D208" s="3" t="n">
        <v>0</v>
      </c>
      <c r="E208" s="3" t="n">
        <v>0</v>
      </c>
      <c r="F208" s="3" t="n">
        <v>0</v>
      </c>
      <c r="G208" s="3" t="n">
        <v>0</v>
      </c>
      <c r="H208" s="3" t="n">
        <v>0</v>
      </c>
      <c r="I208" s="3" t="n">
        <v>841.85</v>
      </c>
      <c r="J208" s="3" t="n">
        <v>500</v>
      </c>
      <c r="K208" s="3" t="n">
        <v>1000</v>
      </c>
      <c r="L208" s="3" t="n">
        <v>0</v>
      </c>
      <c r="M208" s="3" t="n">
        <v>0</v>
      </c>
      <c r="N208" s="3" t="n">
        <v>0</v>
      </c>
      <c r="O208" s="3">
        <f>SUM(C208:N208)</f>
        <v/>
      </c>
      <c r="P208" t="inlineStr">
        <is>
          <t>Based on T12 [Micky Thomas, 10/25/24]</t>
        </is>
      </c>
    </row>
    <row r="209">
      <c r="A209" t="inlineStr">
        <is>
          <t>5735-0000</t>
        </is>
      </c>
      <c r="B209" s="7" t="inlineStr">
        <is>
          <t>Marketing: Locator Commissions</t>
        </is>
      </c>
      <c r="C209" s="3" t="n">
        <v>2534.5</v>
      </c>
      <c r="D209" s="3" t="n">
        <v>4878</v>
      </c>
      <c r="E209" s="3" t="n">
        <v>1749</v>
      </c>
      <c r="F209" s="3" t="n">
        <v>730.5</v>
      </c>
      <c r="G209" s="3" t="n">
        <v>589.5</v>
      </c>
      <c r="H209" s="3" t="n">
        <v>3318</v>
      </c>
      <c r="I209" s="3" t="n">
        <v>552</v>
      </c>
      <c r="J209" s="3" t="n">
        <v>380</v>
      </c>
      <c r="K209" s="3" t="n">
        <v>1034</v>
      </c>
      <c r="L209" s="3" t="n">
        <v>2513</v>
      </c>
      <c r="M209" s="3" t="n">
        <v>3159</v>
      </c>
      <c r="N209" s="3" t="n">
        <v>3808.5</v>
      </c>
      <c r="O209" s="3">
        <f>SUM(C209:N209)</f>
        <v/>
      </c>
      <c r="P209" t="inlineStr">
        <is>
          <t>Based on T12 [Micky Thomas, 10/25/24]</t>
        </is>
      </c>
    </row>
    <row r="210">
      <c r="A210" t="inlineStr">
        <is>
          <t>5740-0000</t>
        </is>
      </c>
      <c r="B210" s="7" t="inlineStr">
        <is>
          <t>Marketing: Supplies</t>
        </is>
      </c>
      <c r="C210" s="3" t="n">
        <v>0</v>
      </c>
      <c r="D210" s="3" t="n">
        <v>31.11</v>
      </c>
      <c r="E210" s="3" t="n">
        <v>0</v>
      </c>
      <c r="F210" s="3" t="n">
        <v>0</v>
      </c>
      <c r="G210" s="3" t="n">
        <v>0</v>
      </c>
      <c r="H210" s="3" t="n">
        <v>0</v>
      </c>
      <c r="I210" s="3" t="n">
        <v>0</v>
      </c>
      <c r="J210" s="3" t="n">
        <v>0</v>
      </c>
      <c r="K210" s="3" t="n">
        <v>0</v>
      </c>
      <c r="L210" s="3" t="n">
        <v>0</v>
      </c>
      <c r="M210" s="3" t="n">
        <v>0</v>
      </c>
      <c r="N210" s="3" t="n">
        <v>0</v>
      </c>
      <c r="O210" s="3">
        <f>SUM(C210:N210)</f>
        <v/>
      </c>
      <c r="P210" t="inlineStr">
        <is>
          <t>Based on T12 [Micky Thomas, 10/25/24]</t>
        </is>
      </c>
    </row>
    <row r="211">
      <c r="A211" t="inlineStr">
        <is>
          <t>5770-0000</t>
        </is>
      </c>
      <c r="B211" s="7" t="inlineStr">
        <is>
          <t>Marketing: Other</t>
        </is>
      </c>
      <c r="C211" s="3" t="n">
        <v>214.59</v>
      </c>
      <c r="D211" s="3" t="n">
        <v>214.59</v>
      </c>
      <c r="E211" s="3" t="n">
        <v>228.12</v>
      </c>
      <c r="F211" s="3" t="n">
        <v>214.59</v>
      </c>
      <c r="G211" s="3" t="n">
        <v>214.59</v>
      </c>
      <c r="H211" s="3" t="n">
        <v>214.59</v>
      </c>
      <c r="I211" s="3" t="n">
        <v>214.59</v>
      </c>
      <c r="J211" s="3" t="n">
        <v>214.59</v>
      </c>
      <c r="K211" s="3" t="n">
        <v>0</v>
      </c>
      <c r="L211" s="3" t="n">
        <v>214.59</v>
      </c>
      <c r="M211" s="3" t="n">
        <v>214.59</v>
      </c>
      <c r="N211" s="3" t="n">
        <v>214.59</v>
      </c>
      <c r="O211" s="3">
        <f>SUM(C211:N211)</f>
        <v/>
      </c>
      <c r="P211" t="inlineStr">
        <is>
          <t>Reflects Radaix Software [Micky Thomas, 10/25/24]</t>
        </is>
      </c>
    </row>
    <row r="212">
      <c r="A212" t="inlineStr">
        <is>
          <t>5780-0000</t>
        </is>
      </c>
      <c r="B212" s="7" t="inlineStr">
        <is>
          <t>Marketing: Reimb</t>
        </is>
      </c>
      <c r="C212" s="3" t="n">
        <v>330</v>
      </c>
      <c r="D212" s="3" t="n">
        <v>330</v>
      </c>
      <c r="E212" s="3" t="n">
        <v>330</v>
      </c>
      <c r="F212" s="3" t="n">
        <v>330</v>
      </c>
      <c r="G212" s="3" t="n">
        <v>330</v>
      </c>
      <c r="H212" s="3" t="n">
        <v>330</v>
      </c>
      <c r="I212" s="3" t="n">
        <v>330</v>
      </c>
      <c r="J212" s="3" t="n">
        <v>330</v>
      </c>
      <c r="K212" s="3" t="n">
        <v>330</v>
      </c>
      <c r="L212" s="3" t="n">
        <v>330</v>
      </c>
      <c r="M212" s="3" t="n">
        <v>330</v>
      </c>
      <c r="N212" s="3" t="n">
        <v>330</v>
      </c>
      <c r="O212" s="3">
        <f>SUM(C212:N212)</f>
        <v/>
      </c>
      <c r="P212" t="inlineStr">
        <is>
          <t>Based on T12 [Micky Thomas, 10/25/24]</t>
        </is>
      </c>
    </row>
    <row r="213">
      <c r="B213" s="8" t="inlineStr">
        <is>
          <t>Subtotal</t>
        </is>
      </c>
      <c r="C213" s="9">
        <f>SUM(C202:C212)</f>
        <v/>
      </c>
      <c r="D213" s="9">
        <f>SUM(D202:D212)</f>
        <v/>
      </c>
      <c r="E213" s="9">
        <f>SUM(E202:E212)</f>
        <v/>
      </c>
      <c r="F213" s="9">
        <f>SUM(F202:F212)</f>
        <v/>
      </c>
      <c r="G213" s="9">
        <f>SUM(G202:G212)</f>
        <v/>
      </c>
      <c r="H213" s="9">
        <f>SUM(H202:H212)</f>
        <v/>
      </c>
      <c r="I213" s="9">
        <f>SUM(I202:I212)</f>
        <v/>
      </c>
      <c r="J213" s="9">
        <f>SUM(J202:J212)</f>
        <v/>
      </c>
      <c r="K213" s="9">
        <f>SUM(K202:K212)</f>
        <v/>
      </c>
      <c r="L213" s="9">
        <f>SUM(L202:L212)</f>
        <v/>
      </c>
      <c r="M213" s="9">
        <f>SUM(M202:M212)</f>
        <v/>
      </c>
      <c r="N213" s="9">
        <f>SUM(N202:N212)</f>
        <v/>
      </c>
      <c r="O213" s="9">
        <f>SUM(C213:N213)</f>
        <v/>
      </c>
    </row>
    <row r="215">
      <c r="B215" s="5" t="inlineStr">
        <is>
          <t>Total Marketing</t>
        </is>
      </c>
      <c r="C215" s="10">
        <f>C213</f>
        <v/>
      </c>
      <c r="D215" s="10">
        <f>D213</f>
        <v/>
      </c>
      <c r="E215" s="10">
        <f>E213</f>
        <v/>
      </c>
      <c r="F215" s="10">
        <f>F213</f>
        <v/>
      </c>
      <c r="G215" s="10">
        <f>G213</f>
        <v/>
      </c>
      <c r="H215" s="10">
        <f>H213</f>
        <v/>
      </c>
      <c r="I215" s="10">
        <f>I213</f>
        <v/>
      </c>
      <c r="J215" s="10">
        <f>J213</f>
        <v/>
      </c>
      <c r="K215" s="10">
        <f>K213</f>
        <v/>
      </c>
      <c r="L215" s="10">
        <f>L213</f>
        <v/>
      </c>
      <c r="M215" s="10">
        <f>M213</f>
        <v/>
      </c>
      <c r="N215" s="10">
        <f>N213</f>
        <v/>
      </c>
      <c r="O215" s="10">
        <f>SUM(C215:N215)</f>
        <v/>
      </c>
    </row>
    <row r="217">
      <c r="B217" s="5" t="inlineStr">
        <is>
          <t>G&amp;A &amp; IT</t>
        </is>
      </c>
    </row>
    <row r="218">
      <c r="B218" s="6" t="inlineStr">
        <is>
          <t>IT EXPENSES</t>
        </is>
      </c>
    </row>
    <row r="219">
      <c r="A219" t="inlineStr">
        <is>
          <t>5805-0000</t>
        </is>
      </c>
      <c r="B219" s="7" t="inlineStr">
        <is>
          <t>Software License &amp; Support Expense</t>
        </is>
      </c>
      <c r="C219" s="3" t="n">
        <v>2507.46</v>
      </c>
      <c r="D219" s="3" t="n">
        <v>2432.17</v>
      </c>
      <c r="E219" s="3" t="n">
        <v>2442.75</v>
      </c>
      <c r="F219" s="3" t="n">
        <v>2553.65</v>
      </c>
      <c r="G219" s="3" t="n">
        <v>2429.17</v>
      </c>
      <c r="H219" s="3" t="n">
        <v>2449.17</v>
      </c>
      <c r="I219" s="3" t="n">
        <v>2434.77</v>
      </c>
      <c r="J219" s="3" t="n">
        <v>2472.14</v>
      </c>
      <c r="K219" s="3" t="n">
        <v>2569.96</v>
      </c>
      <c r="L219" s="3" t="n">
        <v>3839.54</v>
      </c>
      <c r="M219" s="3" t="n">
        <v>2679.43</v>
      </c>
      <c r="N219" s="3" t="n">
        <v>2620.77</v>
      </c>
      <c r="O219" s="3">
        <f>SUM(C219:N219)</f>
        <v/>
      </c>
      <c r="P219" t="inlineStr">
        <is>
          <t>Reflects  Paylease,IT Software, Procurement, Property Management, Revenue Management, and Markus S Samstead Domain [Micky Thomas, 10/25/24]</t>
        </is>
      </c>
    </row>
    <row r="220">
      <c r="A220" t="inlineStr">
        <is>
          <t>5811-0000</t>
        </is>
      </c>
      <c r="B220" s="7" t="inlineStr">
        <is>
          <t>Answering Service</t>
        </is>
      </c>
      <c r="C220" s="3" t="n">
        <v>154.57</v>
      </c>
      <c r="D220" s="3" t="n">
        <v>154.57</v>
      </c>
      <c r="E220" s="3" t="n">
        <v>154.57</v>
      </c>
      <c r="F220" s="3" t="n">
        <v>154.57</v>
      </c>
      <c r="G220" s="3" t="n">
        <v>0</v>
      </c>
      <c r="H220" s="3" t="n">
        <v>154.57</v>
      </c>
      <c r="I220" s="3" t="n">
        <v>299.57</v>
      </c>
      <c r="J220" s="3" t="n">
        <v>154.57</v>
      </c>
      <c r="K220" s="3" t="n">
        <v>154.57</v>
      </c>
      <c r="L220" s="3" t="n">
        <v>147</v>
      </c>
      <c r="M220" s="3" t="n">
        <v>147</v>
      </c>
      <c r="N220" s="3" t="n">
        <v>147</v>
      </c>
      <c r="O220" s="3">
        <f>SUM(C220:N220)</f>
        <v/>
      </c>
      <c r="P220" t="inlineStr">
        <is>
          <t>assumed price will stay the same no price change mentioned by the vendor [Micky Thomas, 10/7/24]</t>
        </is>
      </c>
    </row>
    <row r="221">
      <c r="A221" t="inlineStr">
        <is>
          <t>5812-0000</t>
        </is>
      </c>
      <c r="B221" s="7" t="inlineStr">
        <is>
          <t>Phones Expense</t>
        </is>
      </c>
      <c r="C221" s="3" t="n">
        <v>182.05</v>
      </c>
      <c r="D221" s="3" t="n">
        <v>553.22</v>
      </c>
      <c r="E221" s="3" t="n">
        <v>343.72</v>
      </c>
      <c r="F221" s="3" t="n">
        <v>319.95</v>
      </c>
      <c r="G221" s="3" t="n">
        <v>584.55</v>
      </c>
      <c r="H221" s="3" t="n">
        <v>647.2</v>
      </c>
      <c r="I221" s="3" t="n">
        <v>686.3099999999999</v>
      </c>
      <c r="J221" s="3" t="n">
        <v>911.42</v>
      </c>
      <c r="K221" s="3" t="n">
        <v>700.33</v>
      </c>
      <c r="L221" s="3" t="n">
        <v>610.76</v>
      </c>
      <c r="M221" s="3" t="n">
        <v>1206.8</v>
      </c>
      <c r="N221" s="3" t="n">
        <v>560.79</v>
      </c>
      <c r="O221" s="3">
        <f>SUM(C221:N221)</f>
        <v/>
      </c>
      <c r="P221" t="inlineStr">
        <is>
          <t>assumed, regular monthly services and kings three quarterly services [Micky Thomas, 9/26/24]</t>
        </is>
      </c>
    </row>
    <row r="222">
      <c r="A222" t="inlineStr">
        <is>
          <t>5813-0000</t>
        </is>
      </c>
      <c r="B222" s="7" t="inlineStr">
        <is>
          <t>Internet Expense</t>
        </is>
      </c>
      <c r="C222" s="3" t="n">
        <v>7.24</v>
      </c>
      <c r="D222" s="3" t="n">
        <v>521.21</v>
      </c>
      <c r="E222" s="3" t="n">
        <v>420.6</v>
      </c>
      <c r="F222" s="3" t="n">
        <v>421.31</v>
      </c>
      <c r="G222" s="3" t="n">
        <v>367.79</v>
      </c>
      <c r="H222" s="3" t="n">
        <v>0</v>
      </c>
      <c r="I222" s="3" t="n">
        <v>100.09</v>
      </c>
      <c r="J222" s="3" t="n">
        <v>97.8</v>
      </c>
      <c r="K222" s="3" t="n">
        <v>97.8</v>
      </c>
      <c r="L222" s="3" t="n">
        <v>420.85</v>
      </c>
      <c r="M222" s="3" t="n">
        <v>64.84999999999999</v>
      </c>
      <c r="N222" s="3" t="n">
        <v>253</v>
      </c>
      <c r="O222" s="3">
        <f>SUM(C222:N222)</f>
        <v/>
      </c>
      <c r="P222" t="inlineStr">
        <is>
          <t>Based on T12 [Micky Thomas, 10/25/24]</t>
        </is>
      </c>
    </row>
    <row r="223">
      <c r="A223" t="inlineStr">
        <is>
          <t>5819-0000</t>
        </is>
      </c>
      <c r="B223" s="7" t="inlineStr">
        <is>
          <t>IT Reimb</t>
        </is>
      </c>
      <c r="C223" s="3" t="n">
        <v>330</v>
      </c>
      <c r="D223" s="3" t="n">
        <v>330</v>
      </c>
      <c r="E223" s="3" t="n">
        <v>330</v>
      </c>
      <c r="F223" s="3" t="n">
        <v>330</v>
      </c>
      <c r="G223" s="3" t="n">
        <v>330</v>
      </c>
      <c r="H223" s="3" t="n">
        <v>330</v>
      </c>
      <c r="I223" s="3" t="n">
        <v>330</v>
      </c>
      <c r="J223" s="3" t="n">
        <v>330</v>
      </c>
      <c r="K223" s="3" t="n">
        <v>330</v>
      </c>
      <c r="L223" s="3" t="n">
        <v>330</v>
      </c>
      <c r="M223" s="3" t="n">
        <v>330</v>
      </c>
      <c r="N223" s="3" t="n">
        <v>330</v>
      </c>
      <c r="O223" s="3">
        <f>SUM(C223:N223)</f>
        <v/>
      </c>
      <c r="P223" t="inlineStr">
        <is>
          <t>Increase from $1 to $1.50/door [Alexis Garcia, 11/6/24]</t>
        </is>
      </c>
    </row>
    <row r="224">
      <c r="B224" s="8" t="inlineStr">
        <is>
          <t>Subtotal</t>
        </is>
      </c>
      <c r="C224" s="9">
        <f>SUM(C219:C223)</f>
        <v/>
      </c>
      <c r="D224" s="9">
        <f>SUM(D219:D223)</f>
        <v/>
      </c>
      <c r="E224" s="9">
        <f>SUM(E219:E223)</f>
        <v/>
      </c>
      <c r="F224" s="9">
        <f>SUM(F219:F223)</f>
        <v/>
      </c>
      <c r="G224" s="9">
        <f>SUM(G219:G223)</f>
        <v/>
      </c>
      <c r="H224" s="9">
        <f>SUM(H219:H223)</f>
        <v/>
      </c>
      <c r="I224" s="9">
        <f>SUM(I219:I223)</f>
        <v/>
      </c>
      <c r="J224" s="9">
        <f>SUM(J219:J223)</f>
        <v/>
      </c>
      <c r="K224" s="9">
        <f>SUM(K219:K223)</f>
        <v/>
      </c>
      <c r="L224" s="9">
        <f>SUM(L219:L223)</f>
        <v/>
      </c>
      <c r="M224" s="9">
        <f>SUM(M219:M223)</f>
        <v/>
      </c>
      <c r="N224" s="9">
        <f>SUM(N219:N223)</f>
        <v/>
      </c>
      <c r="O224" s="9">
        <f>SUM(C224:N224)</f>
        <v/>
      </c>
    </row>
    <row r="226">
      <c r="B226" s="6" t="inlineStr">
        <is>
          <t>OFFICE EXPENSES</t>
        </is>
      </c>
    </row>
    <row r="227">
      <c r="A227" t="inlineStr">
        <is>
          <t>5821-0000</t>
        </is>
      </c>
      <c r="B227" s="7" t="inlineStr">
        <is>
          <t>Kitchen Supplies</t>
        </is>
      </c>
      <c r="C227" s="3" t="n">
        <v>0</v>
      </c>
      <c r="D227" s="3" t="n">
        <v>0</v>
      </c>
      <c r="E227" s="3" t="n">
        <v>0</v>
      </c>
      <c r="F227" s="3" t="n">
        <v>0</v>
      </c>
      <c r="G227" s="3" t="n">
        <v>0</v>
      </c>
      <c r="H227" s="3" t="n">
        <v>0</v>
      </c>
      <c r="I227" s="3" t="n">
        <v>0</v>
      </c>
      <c r="J227" s="3" t="n">
        <v>0</v>
      </c>
      <c r="K227" s="3" t="n">
        <v>0</v>
      </c>
      <c r="L227" s="3" t="n">
        <v>0</v>
      </c>
      <c r="M227" s="3" t="n">
        <v>0</v>
      </c>
      <c r="N227" s="3" t="n">
        <v>0</v>
      </c>
      <c r="O227" s="3">
        <f>SUM(C227:N227)</f>
        <v/>
      </c>
      <c r="P227" t="inlineStr">
        <is>
          <t>assumed $200 monthly, unless additional refreshments are needed, especially during the summer months [Micky Thomas, 9/26/24]</t>
        </is>
      </c>
    </row>
    <row r="228">
      <c r="A228" t="inlineStr">
        <is>
          <t>5824-0000</t>
        </is>
      </c>
      <c r="B228" s="7" t="inlineStr">
        <is>
          <t>Miscellaneous Expense</t>
        </is>
      </c>
      <c r="C228" s="3" t="n">
        <v>0</v>
      </c>
      <c r="D228" s="3" t="n">
        <v>0</v>
      </c>
      <c r="E228" s="3" t="n">
        <v>69.22</v>
      </c>
      <c r="F228" s="3" t="n">
        <v>107.66</v>
      </c>
      <c r="G228" s="3" t="n">
        <v>0</v>
      </c>
      <c r="H228" s="3" t="n">
        <v>0</v>
      </c>
      <c r="I228" s="3" t="n">
        <v>0</v>
      </c>
      <c r="J228" s="3" t="n">
        <v>0</v>
      </c>
      <c r="K228" s="3" t="n">
        <v>0</v>
      </c>
      <c r="L228" s="3" t="n">
        <v>0</v>
      </c>
      <c r="M228" s="3" t="n">
        <v>0</v>
      </c>
      <c r="N228" s="3" t="n">
        <v>0</v>
      </c>
      <c r="O228" s="3">
        <f>SUM(C228:N228)</f>
        <v/>
      </c>
      <c r="P228" t="inlineStr"/>
    </row>
    <row r="229">
      <c r="A229" t="inlineStr">
        <is>
          <t>5826-0000</t>
        </is>
      </c>
      <c r="B229" s="7" t="inlineStr">
        <is>
          <t>Office Supplies &amp; Expenses</t>
        </is>
      </c>
      <c r="C229" s="3" t="n">
        <v>298.2</v>
      </c>
      <c r="D229" s="3" t="n">
        <v>157</v>
      </c>
      <c r="E229" s="3" t="n">
        <v>36.52</v>
      </c>
      <c r="F229" s="3" t="n">
        <v>203.11</v>
      </c>
      <c r="G229" s="3" t="n">
        <v>110.33</v>
      </c>
      <c r="H229" s="3" t="n">
        <v>28.12</v>
      </c>
      <c r="I229" s="3" t="n">
        <v>235.31</v>
      </c>
      <c r="J229" s="3" t="n">
        <v>185.14</v>
      </c>
      <c r="K229" s="3" t="n">
        <v>397.31</v>
      </c>
      <c r="L229" s="3" t="n">
        <v>286.88</v>
      </c>
      <c r="M229" s="3" t="n">
        <v>281.6</v>
      </c>
      <c r="N229" s="3" t="n">
        <v>247.17</v>
      </c>
      <c r="O229" s="3">
        <f>SUM(C229:N229)</f>
        <v/>
      </c>
      <c r="P229" t="inlineStr">
        <is>
          <t>assumed $300, for copy paper, pins and sticky notes [Micky Thomas, 9/26/24]</t>
        </is>
      </c>
    </row>
    <row r="230">
      <c r="A230" t="inlineStr">
        <is>
          <t>5828-0000</t>
        </is>
      </c>
      <c r="B230" s="7" t="inlineStr">
        <is>
          <t>Copy Machine Contract</t>
        </is>
      </c>
      <c r="C230" s="3" t="n">
        <v>351.39</v>
      </c>
      <c r="D230" s="3" t="n">
        <v>365.95</v>
      </c>
      <c r="E230" s="3" t="n">
        <v>368.75</v>
      </c>
      <c r="F230" s="3" t="n">
        <v>351.39</v>
      </c>
      <c r="G230" s="3" t="n">
        <v>337.64</v>
      </c>
      <c r="H230" s="3" t="n">
        <v>396.13</v>
      </c>
      <c r="I230" s="3" t="n">
        <v>0</v>
      </c>
      <c r="J230" s="3" t="n">
        <v>622.51</v>
      </c>
      <c r="K230" s="3" t="n">
        <v>351.34</v>
      </c>
      <c r="L230" s="3" t="n">
        <v>360.99</v>
      </c>
      <c r="M230" s="3" t="n">
        <v>328.56</v>
      </c>
      <c r="N230" s="3" t="n">
        <v>341.3</v>
      </c>
      <c r="O230" s="3">
        <f>SUM(C230:N230)</f>
        <v/>
      </c>
      <c r="P230" t="inlineStr">
        <is>
          <t>assumed $450, unless overage on color printing or toner is needed [Micky Thomas, 9/26/24]</t>
        </is>
      </c>
    </row>
    <row r="231">
      <c r="A231" t="inlineStr">
        <is>
          <t>5829-0000</t>
        </is>
      </c>
      <c r="B231" s="7" t="inlineStr">
        <is>
          <t>Postage</t>
        </is>
      </c>
      <c r="C231" s="3" t="n">
        <v>25.05</v>
      </c>
      <c r="D231" s="3" t="n">
        <v>0</v>
      </c>
      <c r="E231" s="3" t="n">
        <v>0</v>
      </c>
      <c r="F231" s="3" t="n">
        <v>0</v>
      </c>
      <c r="G231" s="3" t="n">
        <v>0</v>
      </c>
      <c r="H231" s="3" t="n">
        <v>0</v>
      </c>
      <c r="I231" s="3" t="n">
        <v>0</v>
      </c>
      <c r="J231" s="3" t="n">
        <v>0</v>
      </c>
      <c r="K231" s="3" t="n">
        <v>145.08</v>
      </c>
      <c r="L231" s="3" t="n">
        <v>66.95999999999999</v>
      </c>
      <c r="M231" s="3" t="n">
        <v>106.02</v>
      </c>
      <c r="N231" s="3" t="n">
        <v>106.02</v>
      </c>
      <c r="O231" s="3">
        <f>SUM(C231:N231)</f>
        <v/>
      </c>
      <c r="P231" t="inlineStr">
        <is>
          <t>assumed $50, for certified notice mailing, stamps, and envelopes [Micky Thomas, 9/26/24]</t>
        </is>
      </c>
    </row>
    <row r="232">
      <c r="B232" s="8" t="inlineStr">
        <is>
          <t>Subtotal</t>
        </is>
      </c>
      <c r="C232" s="9">
        <f>SUM(C227:C231)</f>
        <v/>
      </c>
      <c r="D232" s="9">
        <f>SUM(D227:D231)</f>
        <v/>
      </c>
      <c r="E232" s="9">
        <f>SUM(E227:E231)</f>
        <v/>
      </c>
      <c r="F232" s="9">
        <f>SUM(F227:F231)</f>
        <v/>
      </c>
      <c r="G232" s="9">
        <f>SUM(G227:G231)</f>
        <v/>
      </c>
      <c r="H232" s="9">
        <f>SUM(H227:H231)</f>
        <v/>
      </c>
      <c r="I232" s="9">
        <f>SUM(I227:I231)</f>
        <v/>
      </c>
      <c r="J232" s="9">
        <f>SUM(J227:J231)</f>
        <v/>
      </c>
      <c r="K232" s="9">
        <f>SUM(K227:K231)</f>
        <v/>
      </c>
      <c r="L232" s="9">
        <f>SUM(L227:L231)</f>
        <v/>
      </c>
      <c r="M232" s="9">
        <f>SUM(M227:M231)</f>
        <v/>
      </c>
      <c r="N232" s="9">
        <f>SUM(N227:N231)</f>
        <v/>
      </c>
      <c r="O232" s="9">
        <f>SUM(C232:N232)</f>
        <v/>
      </c>
    </row>
    <row r="234">
      <c r="B234" s="6" t="inlineStr">
        <is>
          <t>TRAVEL</t>
        </is>
      </c>
    </row>
    <row r="235">
      <c r="A235" t="inlineStr">
        <is>
          <t>5842-0000</t>
        </is>
      </c>
      <c r="B235" s="7" t="inlineStr">
        <is>
          <t>Travel: Airfare</t>
        </is>
      </c>
      <c r="C235" s="3" t="n">
        <v>0</v>
      </c>
      <c r="D235" s="3" t="n">
        <v>0</v>
      </c>
      <c r="E235" s="3" t="n">
        <v>421.96</v>
      </c>
      <c r="F235" s="3" t="n">
        <v>0</v>
      </c>
      <c r="G235" s="3" t="n">
        <v>0</v>
      </c>
      <c r="H235" s="3" t="n">
        <v>0</v>
      </c>
      <c r="I235" s="3" t="n">
        <v>0</v>
      </c>
      <c r="J235" s="3" t="n">
        <v>0</v>
      </c>
      <c r="K235" s="3" t="n">
        <v>0</v>
      </c>
      <c r="L235" s="3" t="n">
        <v>0</v>
      </c>
      <c r="M235" s="3" t="n">
        <v>0</v>
      </c>
      <c r="N235" s="3" t="n">
        <v>0</v>
      </c>
      <c r="O235" s="3">
        <f>SUM(C235:N235)</f>
        <v/>
      </c>
      <c r="P235" t="inlineStr"/>
    </row>
    <row r="236">
      <c r="A236" t="inlineStr">
        <is>
          <t>5843-0000</t>
        </is>
      </c>
      <c r="B236" s="7" t="inlineStr">
        <is>
          <t>Travel: Hotel</t>
        </is>
      </c>
      <c r="C236" s="3" t="n">
        <v>0</v>
      </c>
      <c r="D236" s="3" t="n">
        <v>0</v>
      </c>
      <c r="E236" s="3" t="n">
        <v>0</v>
      </c>
      <c r="F236" s="3" t="n">
        <v>0</v>
      </c>
      <c r="G236" s="3" t="n">
        <v>0</v>
      </c>
      <c r="H236" s="3" t="n">
        <v>110.59</v>
      </c>
      <c r="I236" s="3" t="n">
        <v>0</v>
      </c>
      <c r="J236" s="3" t="n">
        <v>0</v>
      </c>
      <c r="K236" s="3" t="n">
        <v>0</v>
      </c>
      <c r="L236" s="3" t="n">
        <v>0</v>
      </c>
      <c r="M236" s="3" t="n">
        <v>0</v>
      </c>
      <c r="N236" s="3" t="n">
        <v>0</v>
      </c>
      <c r="O236" s="3">
        <f>SUM(C236:N236)</f>
        <v/>
      </c>
      <c r="P236" t="inlineStr"/>
    </row>
    <row r="237">
      <c r="A237" t="inlineStr">
        <is>
          <t>5845-0000</t>
        </is>
      </c>
      <c r="B237" s="7" t="inlineStr">
        <is>
          <t>Travel: Ground Transportation</t>
        </is>
      </c>
      <c r="C237" s="3" t="n">
        <v>0</v>
      </c>
      <c r="D237" s="3" t="n">
        <v>0</v>
      </c>
      <c r="E237" s="3" t="n">
        <v>0</v>
      </c>
      <c r="F237" s="3" t="n">
        <v>156.25</v>
      </c>
      <c r="G237" s="3" t="n">
        <v>0</v>
      </c>
      <c r="H237" s="3" t="n">
        <v>0</v>
      </c>
      <c r="I237" s="3" t="n">
        <v>0</v>
      </c>
      <c r="J237" s="3" t="n">
        <v>0</v>
      </c>
      <c r="K237" s="3" t="n">
        <v>32.48</v>
      </c>
      <c r="L237" s="3" t="n">
        <v>0</v>
      </c>
      <c r="M237" s="3" t="n">
        <v>0</v>
      </c>
      <c r="N237" s="3" t="n">
        <v>0</v>
      </c>
      <c r="O237" s="3">
        <f>SUM(C237:N237)</f>
        <v/>
      </c>
      <c r="P237" t="inlineStr"/>
    </row>
    <row r="238">
      <c r="B238" s="8" t="inlineStr">
        <is>
          <t>Subtotal</t>
        </is>
      </c>
      <c r="C238" s="9">
        <f>SUM(C235:C237)</f>
        <v/>
      </c>
      <c r="D238" s="9">
        <f>SUM(D235:D237)</f>
        <v/>
      </c>
      <c r="E238" s="9">
        <f>SUM(E235:E237)</f>
        <v/>
      </c>
      <c r="F238" s="9">
        <f>SUM(F235:F237)</f>
        <v/>
      </c>
      <c r="G238" s="9">
        <f>SUM(G235:G237)</f>
        <v/>
      </c>
      <c r="H238" s="9">
        <f>SUM(H235:H237)</f>
        <v/>
      </c>
      <c r="I238" s="9">
        <f>SUM(I235:I237)</f>
        <v/>
      </c>
      <c r="J238" s="9">
        <f>SUM(J235:J237)</f>
        <v/>
      </c>
      <c r="K238" s="9">
        <f>SUM(K235:K237)</f>
        <v/>
      </c>
      <c r="L238" s="9">
        <f>SUM(L235:L237)</f>
        <v/>
      </c>
      <c r="M238" s="9">
        <f>SUM(M235:M237)</f>
        <v/>
      </c>
      <c r="N238" s="9">
        <f>SUM(N235:N237)</f>
        <v/>
      </c>
      <c r="O238" s="9">
        <f>SUM(C238:N238)</f>
        <v/>
      </c>
    </row>
    <row r="240">
      <c r="B240" s="6" t="inlineStr">
        <is>
          <t>EVICTION EXPENSES</t>
        </is>
      </c>
    </row>
    <row r="241">
      <c r="A241" t="inlineStr">
        <is>
          <t>5861-0000</t>
        </is>
      </c>
      <c r="B241" s="7" t="inlineStr">
        <is>
          <t>Eviction: Legal Expenses</t>
        </is>
      </c>
      <c r="C241" s="3" t="n">
        <v>4582.29</v>
      </c>
      <c r="D241" s="3" t="n">
        <v>657.58</v>
      </c>
      <c r="E241" s="3" t="n">
        <v>500</v>
      </c>
      <c r="F241" s="3" t="n">
        <v>2933.12</v>
      </c>
      <c r="G241" s="3" t="n">
        <v>387</v>
      </c>
      <c r="H241" s="3" t="n">
        <v>265.46</v>
      </c>
      <c r="I241" s="3" t="n">
        <v>1748.19</v>
      </c>
      <c r="J241" s="3" t="n">
        <v>1167</v>
      </c>
      <c r="K241" s="3" t="n">
        <v>2087.58</v>
      </c>
      <c r="L241" s="3" t="n">
        <v>516</v>
      </c>
      <c r="M241" s="3" t="n">
        <v>1097.82</v>
      </c>
      <c r="N241" s="3" t="n">
        <v>0</v>
      </c>
      <c r="O241" s="3">
        <f>SUM(C241:N241)</f>
        <v/>
      </c>
      <c r="P241" t="inlineStr">
        <is>
          <t>evictions are filed in house, at $120 per eviction and $130 per writ [Micky Thomas, 10/7/24]</t>
        </is>
      </c>
    </row>
    <row r="242">
      <c r="B242" s="8" t="inlineStr">
        <is>
          <t>Subtotal</t>
        </is>
      </c>
      <c r="C242" s="9">
        <f>SUM(C241:C241)</f>
        <v/>
      </c>
      <c r="D242" s="9">
        <f>SUM(D241:D241)</f>
        <v/>
      </c>
      <c r="E242" s="9">
        <f>SUM(E241:E241)</f>
        <v/>
      </c>
      <c r="F242" s="9">
        <f>SUM(F241:F241)</f>
        <v/>
      </c>
      <c r="G242" s="9">
        <f>SUM(G241:G241)</f>
        <v/>
      </c>
      <c r="H242" s="9">
        <f>SUM(H241:H241)</f>
        <v/>
      </c>
      <c r="I242" s="9">
        <f>SUM(I241:I241)</f>
        <v/>
      </c>
      <c r="J242" s="9">
        <f>SUM(J241:J241)</f>
        <v/>
      </c>
      <c r="K242" s="9">
        <f>SUM(K241:K241)</f>
        <v/>
      </c>
      <c r="L242" s="9">
        <f>SUM(L241:L241)</f>
        <v/>
      </c>
      <c r="M242" s="9">
        <f>SUM(M241:M241)</f>
        <v/>
      </c>
      <c r="N242" s="9">
        <f>SUM(N241:N241)</f>
        <v/>
      </c>
      <c r="O242" s="9">
        <f>SUM(C242:N242)</f>
        <v/>
      </c>
    </row>
    <row r="244">
      <c r="B244" s="6" t="inlineStr">
        <is>
          <t>OTHER G &amp; A EXPENSES</t>
        </is>
      </c>
    </row>
    <row r="245">
      <c r="A245" t="inlineStr">
        <is>
          <t>5031-0000</t>
        </is>
      </c>
      <c r="B245" s="7" t="inlineStr">
        <is>
          <t>Hiring Expenses</t>
        </is>
      </c>
      <c r="C245" s="3" t="n">
        <v>0</v>
      </c>
      <c r="D245" s="3" t="n">
        <v>0</v>
      </c>
      <c r="E245" s="3" t="n">
        <v>0</v>
      </c>
      <c r="F245" s="3" t="n">
        <v>68</v>
      </c>
      <c r="G245" s="3" t="n">
        <v>0</v>
      </c>
      <c r="H245" s="3" t="n">
        <v>122.99</v>
      </c>
      <c r="I245" s="3" t="n">
        <v>0</v>
      </c>
      <c r="J245" s="3" t="n">
        <v>136</v>
      </c>
      <c r="K245" s="3" t="n">
        <v>0</v>
      </c>
      <c r="L245" s="3" t="n">
        <v>190.99</v>
      </c>
      <c r="M245" s="3" t="n">
        <v>0</v>
      </c>
      <c r="N245" s="3" t="n">
        <v>130.99</v>
      </c>
      <c r="O245" s="3">
        <f>SUM(C245:N245)</f>
        <v/>
      </c>
      <c r="P245" t="inlineStr">
        <is>
          <t>Assume new hire merch and NOTCH mentor program at $500 [Alexis Garcia, 11/6/24]</t>
        </is>
      </c>
    </row>
    <row r="246">
      <c r="A246" t="inlineStr">
        <is>
          <t>5750-0000</t>
        </is>
      </c>
      <c r="B246" s="7" t="inlineStr">
        <is>
          <t>Customer Screening</t>
        </is>
      </c>
      <c r="C246" s="3" t="n">
        <v>846.25</v>
      </c>
      <c r="D246" s="3" t="n">
        <v>790.46</v>
      </c>
      <c r="E246" s="3" t="n">
        <v>327.72</v>
      </c>
      <c r="F246" s="3" t="n">
        <v>770.98</v>
      </c>
      <c r="G246" s="3" t="n">
        <v>867.45</v>
      </c>
      <c r="H246" s="3" t="n">
        <v>756.25</v>
      </c>
      <c r="I246" s="3" t="n">
        <v>290.14</v>
      </c>
      <c r="J246" s="3" t="n">
        <v>116.02</v>
      </c>
      <c r="K246" s="3" t="n">
        <v>181.41</v>
      </c>
      <c r="L246" s="3" t="n">
        <v>996.04</v>
      </c>
      <c r="M246" s="3" t="n">
        <v>130</v>
      </c>
      <c r="N246" s="3" t="n">
        <v>530.1799999999999</v>
      </c>
      <c r="O246" s="3">
        <f>SUM(C246:N246)</f>
        <v/>
      </c>
      <c r="P246" t="inlineStr">
        <is>
          <t>The cost for customer screening fluctuates depending on the number of applicants received during the billing cycle [Micky Thomas, 10/7/24]</t>
        </is>
      </c>
    </row>
    <row r="247">
      <c r="A247" t="inlineStr">
        <is>
          <t>5765-0000</t>
        </is>
      </c>
      <c r="B247" s="7" t="inlineStr">
        <is>
          <t>Uniforms</t>
        </is>
      </c>
      <c r="C247" s="3" t="n">
        <v>0</v>
      </c>
      <c r="D247" s="3" t="n">
        <v>0</v>
      </c>
      <c r="E247" s="3" t="n">
        <v>0</v>
      </c>
      <c r="F247" s="3" t="n">
        <v>0</v>
      </c>
      <c r="G247" s="3" t="n">
        <v>0</v>
      </c>
      <c r="H247" s="3" t="n">
        <v>0</v>
      </c>
      <c r="I247" s="3" t="n">
        <v>0</v>
      </c>
      <c r="J247" s="3" t="n">
        <v>368.62</v>
      </c>
      <c r="K247" s="3" t="n">
        <v>0</v>
      </c>
      <c r="L247" s="3" t="n">
        <v>0</v>
      </c>
      <c r="M247" s="3" t="n">
        <v>0</v>
      </c>
      <c r="N247" s="3" t="n">
        <v>0</v>
      </c>
      <c r="O247" s="3">
        <f>SUM(C247:N247)</f>
        <v/>
      </c>
      <c r="P247" t="inlineStr"/>
    </row>
    <row r="248">
      <c r="A248" t="inlineStr">
        <is>
          <t>5901-0000</t>
        </is>
      </c>
      <c r="B248" s="7" t="inlineStr">
        <is>
          <t>Bank Fees</t>
        </is>
      </c>
      <c r="C248" s="3" t="n">
        <v>158.02</v>
      </c>
      <c r="D248" s="3" t="n">
        <v>149.21</v>
      </c>
      <c r="E248" s="3" t="n">
        <v>150.38</v>
      </c>
      <c r="F248" s="3" t="n">
        <v>154</v>
      </c>
      <c r="G248" s="3" t="n">
        <v>252.6</v>
      </c>
      <c r="H248" s="3" t="n">
        <v>223.81</v>
      </c>
      <c r="I248" s="3" t="n">
        <v>254.34</v>
      </c>
      <c r="J248" s="3" t="n">
        <v>353.84</v>
      </c>
      <c r="K248" s="3" t="n">
        <v>350.54</v>
      </c>
      <c r="L248" s="3" t="n">
        <v>213.05</v>
      </c>
      <c r="M248" s="3" t="n">
        <v>211.31</v>
      </c>
      <c r="N248" s="3" t="n">
        <v>692.52</v>
      </c>
      <c r="O248" s="3">
        <f>SUM(C248:N248)</f>
        <v/>
      </c>
      <c r="P248" t="inlineStr">
        <is>
          <t>Based on T12 [Micky Thomas, 10/25/24]</t>
        </is>
      </c>
    </row>
    <row r="249">
      <c r="A249" t="inlineStr">
        <is>
          <t>5905-0000</t>
        </is>
      </c>
      <c r="B249" s="7" t="inlineStr">
        <is>
          <t>Dues &amp; Subscriptions</t>
        </is>
      </c>
      <c r="C249" s="3" t="n">
        <v>0</v>
      </c>
      <c r="D249" s="3" t="n">
        <v>41.95</v>
      </c>
      <c r="E249" s="3" t="n">
        <v>115.45</v>
      </c>
      <c r="F249" s="3" t="n">
        <v>58.18</v>
      </c>
      <c r="G249" s="3" t="n">
        <v>691.45</v>
      </c>
      <c r="H249" s="3" t="n">
        <v>51.95</v>
      </c>
      <c r="I249" s="3" t="n">
        <v>893.71</v>
      </c>
      <c r="J249" s="3" t="n">
        <v>121.56</v>
      </c>
      <c r="K249" s="3" t="n">
        <v>105.53</v>
      </c>
      <c r="L249" s="3" t="n">
        <v>175.36</v>
      </c>
      <c r="M249" s="3" t="n">
        <v>227.29</v>
      </c>
      <c r="N249" s="3" t="n">
        <v>68.18000000000001</v>
      </c>
      <c r="O249" s="3">
        <f>SUM(C249:N249)</f>
        <v/>
      </c>
      <c r="P249" t="inlineStr">
        <is>
          <t>1. The amount for vendor services under this GL-code is assumed based on the billing cycle, which may be monthly, quarterly, or annually [Micky Thomas, 10/7/24]
2. Per T12 YTD [Alexis Garcia, 11/7/24]</t>
        </is>
      </c>
    </row>
    <row r="250">
      <c r="A250" t="inlineStr">
        <is>
          <t>5906-0000</t>
        </is>
      </c>
      <c r="B250" s="7" t="inlineStr">
        <is>
          <t>Teammate Relations</t>
        </is>
      </c>
      <c r="C250" s="3" t="n">
        <v>468.78</v>
      </c>
      <c r="D250" s="3" t="n">
        <v>783.02</v>
      </c>
      <c r="E250" s="3" t="n">
        <v>31.83</v>
      </c>
      <c r="F250" s="3" t="n">
        <v>317.69</v>
      </c>
      <c r="G250" s="3" t="n">
        <v>261.34</v>
      </c>
      <c r="H250" s="3" t="n">
        <v>269.38</v>
      </c>
      <c r="I250" s="3" t="n">
        <v>851.8099999999999</v>
      </c>
      <c r="J250" s="3" t="n">
        <v>44.03</v>
      </c>
      <c r="K250" s="3" t="n">
        <v>116.53</v>
      </c>
      <c r="L250" s="3" t="n">
        <v>436.1</v>
      </c>
      <c r="M250" s="3" t="n">
        <v>12</v>
      </c>
      <c r="N250" s="3" t="n">
        <v>114.35</v>
      </c>
      <c r="O250" s="3">
        <f>SUM(C250:N250)</f>
        <v/>
      </c>
      <c r="P250" t="inlineStr">
        <is>
          <t>Based on T12 [Micky Thomas, 10/25/24]</t>
        </is>
      </c>
    </row>
    <row r="251">
      <c r="A251" t="inlineStr">
        <is>
          <t>5907-0000</t>
        </is>
      </c>
      <c r="B251" s="7" t="inlineStr">
        <is>
          <t>Renter's Liability Insurance Premium</t>
        </is>
      </c>
      <c r="C251" s="3" t="n">
        <v>1328</v>
      </c>
      <c r="D251" s="3" t="n">
        <v>1364</v>
      </c>
      <c r="E251" s="3" t="n">
        <v>584</v>
      </c>
      <c r="F251" s="3" t="n">
        <v>1704</v>
      </c>
      <c r="G251" s="3" t="n">
        <v>2388</v>
      </c>
      <c r="H251" s="3" t="n">
        <v>2796</v>
      </c>
      <c r="I251" s="3" t="n">
        <v>3012</v>
      </c>
      <c r="J251" s="3" t="n">
        <v>3024</v>
      </c>
      <c r="K251" s="3" t="n">
        <v>2964</v>
      </c>
      <c r="L251" s="3" t="n">
        <v>2976</v>
      </c>
      <c r="M251" s="3" t="n">
        <v>2952</v>
      </c>
      <c r="N251" s="3" t="n">
        <v>3144</v>
      </c>
      <c r="O251" s="3">
        <f>SUM(C251:N251)</f>
        <v/>
      </c>
      <c r="P251" t="inlineStr">
        <is>
          <t>The amount assumed for this expense is based on the number of units occupied during the month. [Micky Thomas, 10/7/24]</t>
        </is>
      </c>
    </row>
    <row r="252">
      <c r="A252" t="inlineStr">
        <is>
          <t>5908-0000</t>
        </is>
      </c>
      <c r="B252" s="7" t="inlineStr">
        <is>
          <t>Credit Builder Expense</t>
        </is>
      </c>
      <c r="C252" s="3" t="n">
        <v>68.2</v>
      </c>
      <c r="D252" s="3" t="n">
        <v>0</v>
      </c>
      <c r="E252" s="3" t="n">
        <v>74.69</v>
      </c>
      <c r="F252" s="3" t="n">
        <v>81.19</v>
      </c>
      <c r="G252" s="3" t="n">
        <v>100.67</v>
      </c>
      <c r="H252" s="3" t="n">
        <v>240.32</v>
      </c>
      <c r="I252" s="3" t="n">
        <v>0</v>
      </c>
      <c r="J252" s="3" t="n">
        <v>404.14</v>
      </c>
      <c r="K252" s="3" t="n">
        <v>111</v>
      </c>
      <c r="L252" s="3" t="n">
        <v>123</v>
      </c>
      <c r="M252" s="3" t="n">
        <v>132</v>
      </c>
      <c r="N252" s="3" t="n">
        <v>345.84</v>
      </c>
      <c r="O252" s="3">
        <f>SUM(C252:N252)</f>
        <v/>
      </c>
      <c r="P252" t="inlineStr">
        <is>
          <t>The amount assumed for this expense is based on the number of residents enrolled in the Credit Builder program [Micky Thomas, 10/7/24]</t>
        </is>
      </c>
    </row>
    <row r="253">
      <c r="A253" t="inlineStr">
        <is>
          <t>5909-0000</t>
        </is>
      </c>
      <c r="B253" s="7" t="inlineStr">
        <is>
          <t>Waiver Deposit Expense</t>
        </is>
      </c>
      <c r="C253" s="3" t="n">
        <v>2868.34</v>
      </c>
      <c r="D253" s="3" t="n">
        <v>3180.36</v>
      </c>
      <c r="E253" s="3" t="n">
        <v>3333.09</v>
      </c>
      <c r="F253" s="3" t="n">
        <v>3790.63</v>
      </c>
      <c r="G253" s="3" t="n">
        <v>4463</v>
      </c>
      <c r="H253" s="3" t="n">
        <v>4572.99</v>
      </c>
      <c r="I253" s="3" t="n">
        <v>5264.23</v>
      </c>
      <c r="J253" s="3" t="n">
        <v>4845.47</v>
      </c>
      <c r="K253" s="3" t="n">
        <v>5109.03</v>
      </c>
      <c r="L253" s="3" t="n">
        <v>5121.95</v>
      </c>
      <c r="M253" s="3" t="n">
        <v>4921.74</v>
      </c>
      <c r="N253" s="3" t="n">
        <v>4814.83</v>
      </c>
      <c r="O253" s="3">
        <f>SUM(C253:N253)</f>
        <v/>
      </c>
      <c r="P253" t="inlineStr">
        <is>
          <t>$31 expense/$34 income charge [Alexis Garcia, 11/7/24]</t>
        </is>
      </c>
    </row>
    <row r="254">
      <c r="A254" t="inlineStr">
        <is>
          <t>5912-0000</t>
        </is>
      </c>
      <c r="B254" s="7" t="inlineStr">
        <is>
          <t>License &amp; Permit Fee</t>
        </is>
      </c>
      <c r="C254" s="3" t="n">
        <v>116.92</v>
      </c>
      <c r="D254" s="3" t="n">
        <v>2212.24</v>
      </c>
      <c r="E254" s="3" t="n">
        <v>0</v>
      </c>
      <c r="F254" s="3" t="n">
        <v>0</v>
      </c>
      <c r="G254" s="3" t="n">
        <v>0</v>
      </c>
      <c r="H254" s="3" t="n">
        <v>296.14</v>
      </c>
      <c r="I254" s="3" t="n">
        <v>0</v>
      </c>
      <c r="J254" s="3" t="n">
        <v>1001.26</v>
      </c>
      <c r="K254" s="3" t="n">
        <v>17.54</v>
      </c>
      <c r="L254" s="3" t="n">
        <v>250</v>
      </c>
      <c r="M254" s="3" t="n">
        <v>0</v>
      </c>
      <c r="N254" s="3" t="n">
        <v>0</v>
      </c>
      <c r="O254" s="3">
        <f>SUM(C254:N254)</f>
        <v/>
      </c>
      <c r="P254" t="inlineStr">
        <is>
          <t>1. The amount assumed for this expense is based on the month in which permits are set to expire [Micky Thomas, 10/7/24]
2. Per T12 YTD [Alexis Garcia, 11/7/24]</t>
        </is>
      </c>
    </row>
    <row r="255">
      <c r="A255" t="inlineStr">
        <is>
          <t>5916-0000</t>
        </is>
      </c>
      <c r="B255" s="7" t="inlineStr">
        <is>
          <t>Training/Education/Conferences</t>
        </is>
      </c>
      <c r="C255" s="3" t="n">
        <v>0</v>
      </c>
      <c r="D255" s="3" t="n">
        <v>160.66</v>
      </c>
      <c r="E255" s="3" t="n">
        <v>80.33</v>
      </c>
      <c r="F255" s="3" t="n">
        <v>80.33</v>
      </c>
      <c r="G255" s="3" t="n">
        <v>80.33</v>
      </c>
      <c r="H255" s="3" t="n">
        <v>580.33</v>
      </c>
      <c r="I255" s="3" t="n">
        <v>80.33</v>
      </c>
      <c r="J255" s="3" t="n">
        <v>80.33</v>
      </c>
      <c r="K255" s="3" t="n">
        <v>98.17</v>
      </c>
      <c r="L255" s="3" t="n">
        <v>87.12</v>
      </c>
      <c r="M255" s="3" t="n">
        <v>87.12</v>
      </c>
      <c r="N255" s="3" t="n">
        <v>87.12</v>
      </c>
      <c r="O255" s="3">
        <f>SUM(C255:N255)</f>
        <v/>
      </c>
      <c r="P255" t="inlineStr">
        <is>
          <t>Assume Edge2Learn [Alexis Garcia, 11/6/24]</t>
        </is>
      </c>
    </row>
    <row r="256">
      <c r="A256" t="inlineStr">
        <is>
          <t>5956-0000</t>
        </is>
      </c>
      <c r="B256" s="7" t="inlineStr">
        <is>
          <t>Other Professional Services</t>
        </is>
      </c>
      <c r="C256" s="3" t="n">
        <v>0</v>
      </c>
      <c r="D256" s="3" t="n">
        <v>0</v>
      </c>
      <c r="E256" s="3" t="n">
        <v>0</v>
      </c>
      <c r="F256" s="3" t="n">
        <v>0</v>
      </c>
      <c r="G256" s="3" t="n">
        <v>0</v>
      </c>
      <c r="H256" s="3" t="n">
        <v>0</v>
      </c>
      <c r="I256" s="3" t="n">
        <v>0</v>
      </c>
      <c r="J256" s="3" t="n">
        <v>0</v>
      </c>
      <c r="K256" s="3" t="n">
        <v>289.48</v>
      </c>
      <c r="L256" s="3" t="n">
        <v>0</v>
      </c>
      <c r="M256" s="3" t="n">
        <v>0</v>
      </c>
      <c r="N256" s="3" t="n">
        <v>475</v>
      </c>
      <c r="O256" s="3">
        <f>SUM(C256:N256)</f>
        <v/>
      </c>
      <c r="P256" t="inlineStr"/>
    </row>
    <row r="257">
      <c r="B257" s="8" t="inlineStr">
        <is>
          <t>Subtotal</t>
        </is>
      </c>
      <c r="C257" s="9">
        <f>SUM(C245:C256)</f>
        <v/>
      </c>
      <c r="D257" s="9">
        <f>SUM(D245:D256)</f>
        <v/>
      </c>
      <c r="E257" s="9">
        <f>SUM(E245:E256)</f>
        <v/>
      </c>
      <c r="F257" s="9">
        <f>SUM(F245:F256)</f>
        <v/>
      </c>
      <c r="G257" s="9">
        <f>SUM(G245:G256)</f>
        <v/>
      </c>
      <c r="H257" s="9">
        <f>SUM(H245:H256)</f>
        <v/>
      </c>
      <c r="I257" s="9">
        <f>SUM(I245:I256)</f>
        <v/>
      </c>
      <c r="J257" s="9">
        <f>SUM(J245:J256)</f>
        <v/>
      </c>
      <c r="K257" s="9">
        <f>SUM(K245:K256)</f>
        <v/>
      </c>
      <c r="L257" s="9">
        <f>SUM(L245:L256)</f>
        <v/>
      </c>
      <c r="M257" s="9">
        <f>SUM(M245:M256)</f>
        <v/>
      </c>
      <c r="N257" s="9">
        <f>SUM(N245:N256)</f>
        <v/>
      </c>
      <c r="O257" s="9">
        <f>SUM(C257:N257)</f>
        <v/>
      </c>
    </row>
    <row r="259">
      <c r="B259" s="5" t="inlineStr">
        <is>
          <t>Total G&amp;A &amp; IT</t>
        </is>
      </c>
      <c r="C259" s="10">
        <f>C224+C232+C238+C242+C257</f>
        <v/>
      </c>
      <c r="D259" s="10">
        <f>D224+D232+D238+D242+D257</f>
        <v/>
      </c>
      <c r="E259" s="10">
        <f>E224+E232+E238+E242+E257</f>
        <v/>
      </c>
      <c r="F259" s="10">
        <f>F224+F232+F238+F242+F257</f>
        <v/>
      </c>
      <c r="G259" s="10">
        <f>G224+G232+G238+G242+G257</f>
        <v/>
      </c>
      <c r="H259" s="10">
        <f>H224+H232+H238+H242+H257</f>
        <v/>
      </c>
      <c r="I259" s="10">
        <f>I224+I232+I238+I242+I257</f>
        <v/>
      </c>
      <c r="J259" s="10">
        <f>J224+J232+J238+J242+J257</f>
        <v/>
      </c>
      <c r="K259" s="10">
        <f>K224+K232+K238+K242+K257</f>
        <v/>
      </c>
      <c r="L259" s="10">
        <f>L224+L232+L238+L242+L257</f>
        <v/>
      </c>
      <c r="M259" s="10">
        <f>M224+M232+M238+M242+M257</f>
        <v/>
      </c>
      <c r="N259" s="10">
        <f>N224+N232+N238+N242+N257</f>
        <v/>
      </c>
      <c r="O259" s="10">
        <f>SUM(C259:N259)</f>
        <v/>
      </c>
    </row>
    <row r="261">
      <c r="B261" s="5" t="inlineStr">
        <is>
          <t>UTILITIES</t>
        </is>
      </c>
    </row>
    <row r="262">
      <c r="B262" s="6" t="inlineStr">
        <is>
          <t>ELECTRICAL OPEX</t>
        </is>
      </c>
    </row>
    <row r="263">
      <c r="A263" t="inlineStr">
        <is>
          <t>5105-1000</t>
        </is>
      </c>
      <c r="B263" s="7" t="inlineStr">
        <is>
          <t>Electrical Supplies</t>
        </is>
      </c>
      <c r="C263" s="3" t="n">
        <v>0</v>
      </c>
      <c r="D263" s="3" t="n">
        <v>0</v>
      </c>
      <c r="E263" s="3" t="n">
        <v>0</v>
      </c>
      <c r="F263" s="3" t="n">
        <v>0</v>
      </c>
      <c r="G263" s="3" t="n">
        <v>0</v>
      </c>
      <c r="H263" s="3" t="n">
        <v>0</v>
      </c>
      <c r="I263" s="3" t="n">
        <v>0</v>
      </c>
      <c r="J263" s="3" t="n">
        <v>0</v>
      </c>
      <c r="K263" s="3" t="n">
        <v>0</v>
      </c>
      <c r="L263" s="3" t="n">
        <v>0</v>
      </c>
      <c r="M263" s="3" t="n">
        <v>0</v>
      </c>
      <c r="N263" s="3" t="n">
        <v>0</v>
      </c>
      <c r="O263" s="3">
        <f>SUM(C263:N263)</f>
        <v/>
      </c>
      <c r="P263" t="inlineStr">
        <is>
          <t>Based on T12 [Micky Thomas, 10/25/24]</t>
        </is>
      </c>
    </row>
    <row r="264">
      <c r="B264" s="8" t="inlineStr">
        <is>
          <t>Subtotal</t>
        </is>
      </c>
      <c r="C264" s="9">
        <f>SUM(C263:C263)</f>
        <v/>
      </c>
      <c r="D264" s="9">
        <f>SUM(D263:D263)</f>
        <v/>
      </c>
      <c r="E264" s="9">
        <f>SUM(E263:E263)</f>
        <v/>
      </c>
      <c r="F264" s="9">
        <f>SUM(F263:F263)</f>
        <v/>
      </c>
      <c r="G264" s="9">
        <f>SUM(G263:G263)</f>
        <v/>
      </c>
      <c r="H264" s="9">
        <f>SUM(H263:H263)</f>
        <v/>
      </c>
      <c r="I264" s="9">
        <f>SUM(I263:I263)</f>
        <v/>
      </c>
      <c r="J264" s="9">
        <f>SUM(J263:J263)</f>
        <v/>
      </c>
      <c r="K264" s="9">
        <f>SUM(K263:K263)</f>
        <v/>
      </c>
      <c r="L264" s="9">
        <f>SUM(L263:L263)</f>
        <v/>
      </c>
      <c r="M264" s="9">
        <f>SUM(M263:M263)</f>
        <v/>
      </c>
      <c r="N264" s="9">
        <f>SUM(N263:N263)</f>
        <v/>
      </c>
      <c r="O264" s="9">
        <f>SUM(C264:N264)</f>
        <v/>
      </c>
    </row>
    <row r="266">
      <c r="B266" s="6" t="inlineStr">
        <is>
          <t>UTILITIES EXPENSES</t>
        </is>
      </c>
    </row>
    <row r="267">
      <c r="A267" t="inlineStr">
        <is>
          <t>6001-0010</t>
        </is>
      </c>
      <c r="B267" s="7" t="inlineStr">
        <is>
          <t>Expense - Electricity Tenant</t>
        </is>
      </c>
      <c r="C267" s="3" t="n">
        <v>0</v>
      </c>
      <c r="D267" s="3" t="n">
        <v>0</v>
      </c>
      <c r="E267" s="3" t="n">
        <v>541.99</v>
      </c>
      <c r="F267" s="3" t="n">
        <v>0</v>
      </c>
      <c r="G267" s="3" t="n">
        <v>152.04</v>
      </c>
      <c r="H267" s="3" t="n">
        <v>0</v>
      </c>
      <c r="I267" s="3" t="n">
        <v>771.08</v>
      </c>
      <c r="J267" s="3" t="n">
        <v>0</v>
      </c>
      <c r="K267" s="3" t="n">
        <v>798.41</v>
      </c>
      <c r="L267" s="3" t="n">
        <v>1368.65</v>
      </c>
      <c r="M267" s="3" t="n">
        <v>2348.98</v>
      </c>
      <c r="N267" s="3" t="n">
        <v>766.97</v>
      </c>
      <c r="O267" s="3">
        <f>SUM(C267:N267)</f>
        <v/>
      </c>
      <c r="P267" t="inlineStr">
        <is>
          <t>In accordance with the lease contract terms, vacant electric usage will be billed back to residents. A $50 initial fee will apply, along with the usage amount incurred during the period the unit remains vacant [Micky Thomas, 10/7/24]</t>
        </is>
      </c>
    </row>
    <row r="268">
      <c r="A268" t="inlineStr">
        <is>
          <t>6001-0040</t>
        </is>
      </c>
      <c r="B268" s="7" t="inlineStr">
        <is>
          <t>Expense - Electricity Common</t>
        </is>
      </c>
      <c r="C268" s="3" t="n">
        <v>867.76</v>
      </c>
      <c r="D268" s="3" t="n">
        <v>5425.81</v>
      </c>
      <c r="E268" s="3" t="n">
        <v>791.3</v>
      </c>
      <c r="F268" s="3" t="n">
        <v>1439.21</v>
      </c>
      <c r="G268" s="3" t="n">
        <v>1233.65</v>
      </c>
      <c r="H268" s="3" t="n">
        <v>1371.85</v>
      </c>
      <c r="I268" s="3" t="n">
        <v>113.07</v>
      </c>
      <c r="J268" s="3" t="n">
        <v>2609.25</v>
      </c>
      <c r="K268" s="3" t="n">
        <v>3625.46</v>
      </c>
      <c r="L268" s="3" t="n">
        <v>2589.25</v>
      </c>
      <c r="M268" s="3" t="n">
        <v>304.09</v>
      </c>
      <c r="N268" s="3" t="n">
        <v>2112.06</v>
      </c>
      <c r="O268" s="3">
        <f>SUM(C268:N268)</f>
        <v/>
      </c>
      <c r="P268" t="inlineStr">
        <is>
          <t>The common electric billing covers the following areas:
Clubhouse
Business/Fitness Center
Maintenance Shop
Garages and Carports
12 Buildings (Exterior Lighting and Hallways) [Micky Thomas, 10/7/24]</t>
        </is>
      </c>
    </row>
    <row r="269">
      <c r="A269" t="inlineStr">
        <is>
          <t>6001-0060</t>
        </is>
      </c>
      <c r="B269" s="7" t="inlineStr">
        <is>
          <t>Expense - Electricity Vacant</t>
        </is>
      </c>
      <c r="C269" s="3" t="n">
        <v>2971.34</v>
      </c>
      <c r="D269" s="3" t="n">
        <v>1096.25</v>
      </c>
      <c r="E269" s="3" t="n">
        <v>1763.12</v>
      </c>
      <c r="F269" s="3" t="n">
        <v>1122.76</v>
      </c>
      <c r="G269" s="3" t="n">
        <v>910.5599999999999</v>
      </c>
      <c r="H269" s="3" t="n">
        <v>1618.01</v>
      </c>
      <c r="I269" s="3" t="n">
        <v>992.27</v>
      </c>
      <c r="J269" s="3" t="n">
        <v>900</v>
      </c>
      <c r="K269" s="3" t="n">
        <v>1290.22</v>
      </c>
      <c r="L269" s="3" t="n">
        <v>2393.4</v>
      </c>
      <c r="M269" s="3" t="n">
        <v>2674.14</v>
      </c>
      <c r="N269" s="3" t="n">
        <v>3476.62</v>
      </c>
      <c r="O269" s="3">
        <f>SUM(C269:N269)</f>
        <v/>
      </c>
      <c r="P269" t="inlineStr">
        <is>
          <t>All vacant units during the billing cycle will be charged for electric usage [Micky Thomas, 10/7/24]</t>
        </is>
      </c>
    </row>
    <row r="270">
      <c r="A270" t="inlineStr">
        <is>
          <t>6011-0040</t>
        </is>
      </c>
      <c r="B270" s="7" t="inlineStr">
        <is>
          <t>Expense - Gas Common</t>
        </is>
      </c>
      <c r="C270" s="3" t="n">
        <v>34.36</v>
      </c>
      <c r="D270" s="3" t="n">
        <v>32.51</v>
      </c>
      <c r="E270" s="3" t="n">
        <v>32.51</v>
      </c>
      <c r="F270" s="3" t="n">
        <v>35.26</v>
      </c>
      <c r="G270" s="3" t="n">
        <v>34.24</v>
      </c>
      <c r="H270" s="3" t="n">
        <v>41.24</v>
      </c>
      <c r="I270" s="3" t="n">
        <v>42.1</v>
      </c>
      <c r="J270" s="3" t="n">
        <v>40</v>
      </c>
      <c r="K270" s="3" t="n">
        <v>27.56</v>
      </c>
      <c r="L270" s="3" t="n">
        <v>32.51</v>
      </c>
      <c r="M270" s="3" t="n">
        <v>33.37</v>
      </c>
      <c r="N270" s="3" t="n">
        <v>34.56</v>
      </c>
      <c r="O270" s="3">
        <f>SUM(C270:N270)</f>
        <v/>
      </c>
      <c r="P270" t="inlineStr"/>
    </row>
    <row r="271">
      <c r="A271" t="inlineStr">
        <is>
          <t>6025-0040</t>
        </is>
      </c>
      <c r="B271" s="7" t="inlineStr">
        <is>
          <t>Expense - Water/Sewer Common</t>
        </is>
      </c>
      <c r="C271" s="3" t="n">
        <v>23000</v>
      </c>
      <c r="D271" s="3" t="n">
        <v>17867.24</v>
      </c>
      <c r="E271" s="3" t="n">
        <v>21776.19</v>
      </c>
      <c r="F271" s="3" t="n">
        <v>19287.89</v>
      </c>
      <c r="G271" s="3" t="n">
        <v>23518.78</v>
      </c>
      <c r="H271" s="3" t="n">
        <v>30725.98</v>
      </c>
      <c r="I271" s="3" t="n">
        <v>30507.58</v>
      </c>
      <c r="J271" s="3" t="n">
        <v>22936.38</v>
      </c>
      <c r="K271" s="3" t="n">
        <v>30307.38</v>
      </c>
      <c r="L271" s="3" t="n">
        <v>27547.82</v>
      </c>
      <c r="M271" s="3" t="n">
        <v>23700.11</v>
      </c>
      <c r="N271" s="3" t="n">
        <v>23718.98</v>
      </c>
      <c r="O271" s="3">
        <f>SUM(C271:N271)</f>
        <v/>
      </c>
      <c r="P271" t="inlineStr">
        <is>
          <t>1. water and sewer common areas includes, leasing office, pool, and any faucets attached to the buildings [Micky Thomas, 10/7/24]
2. Assumptions per T12 YTD. Plan is to repair submeters to increase recovery % to 80%+ in Aug [Alexis Garcia, 11/7/24]</t>
        </is>
      </c>
    </row>
    <row r="272">
      <c r="A272" t="inlineStr">
        <is>
          <t>6030-0000</t>
        </is>
      </c>
      <c r="B272" s="7" t="inlineStr">
        <is>
          <t>Expense - Trash Removal</t>
        </is>
      </c>
      <c r="C272" s="3" t="n">
        <v>7271.3</v>
      </c>
      <c r="D272" s="3" t="n">
        <v>10065.94</v>
      </c>
      <c r="E272" s="3" t="n">
        <v>9553.42</v>
      </c>
      <c r="F272" s="3" t="n">
        <v>10806.46</v>
      </c>
      <c r="G272" s="3" t="n">
        <v>9941.75</v>
      </c>
      <c r="H272" s="3" t="n">
        <v>9942.51</v>
      </c>
      <c r="I272" s="3" t="n">
        <v>9771.09</v>
      </c>
      <c r="J272" s="3" t="n">
        <v>-6413.35</v>
      </c>
      <c r="K272" s="3" t="n">
        <v>16087.14</v>
      </c>
      <c r="L272" s="3" t="n">
        <v>12253.85</v>
      </c>
      <c r="M272" s="3" t="n">
        <v>22496.1</v>
      </c>
      <c r="N272" s="3" t="n">
        <v>11806.46</v>
      </c>
      <c r="O272" s="3">
        <f>SUM(C272:N272)</f>
        <v/>
      </c>
      <c r="P272" t="inlineStr"/>
    </row>
    <row r="273">
      <c r="A273" t="inlineStr">
        <is>
          <t>6035-0000</t>
        </is>
      </c>
      <c r="B273" s="7" t="inlineStr">
        <is>
          <t>Expense - Trash Removal Extra</t>
        </is>
      </c>
      <c r="C273" s="3" t="n">
        <v>0</v>
      </c>
      <c r="D273" s="3" t="n">
        <v>0</v>
      </c>
      <c r="E273" s="3" t="n">
        <v>0</v>
      </c>
      <c r="F273" s="3" t="n">
        <v>0</v>
      </c>
      <c r="G273" s="3" t="n">
        <v>0</v>
      </c>
      <c r="H273" s="3" t="n">
        <v>0</v>
      </c>
      <c r="I273" s="3" t="n">
        <v>0</v>
      </c>
      <c r="J273" s="3" t="n">
        <v>3000</v>
      </c>
      <c r="K273" s="3" t="n">
        <v>0</v>
      </c>
      <c r="L273" s="3" t="n">
        <v>0</v>
      </c>
      <c r="M273" s="3" t="n">
        <v>270.63</v>
      </c>
      <c r="N273" s="3" t="n">
        <v>3967.44</v>
      </c>
      <c r="O273" s="3">
        <f>SUM(C273:N273)</f>
        <v/>
      </c>
      <c r="P273" t="inlineStr"/>
    </row>
    <row r="274">
      <c r="A274" t="inlineStr">
        <is>
          <t>6036-0000</t>
        </is>
      </c>
      <c r="B274" s="7" t="inlineStr">
        <is>
          <t>Expense - Trash Removal Valet Trash</t>
        </is>
      </c>
      <c r="C274" s="3" t="n">
        <v>3200.14</v>
      </c>
      <c r="D274" s="3" t="n">
        <v>4037.43</v>
      </c>
      <c r="E274" s="3" t="n">
        <v>3840.17</v>
      </c>
      <c r="F274" s="3" t="n">
        <v>3840.17</v>
      </c>
      <c r="G274" s="3" t="n">
        <v>3840.17</v>
      </c>
      <c r="H274" s="3" t="n">
        <v>3741.54</v>
      </c>
      <c r="I274" s="3" t="n">
        <v>3840.17</v>
      </c>
      <c r="J274" s="3" t="n">
        <v>3840.17</v>
      </c>
      <c r="K274" s="3" t="n">
        <v>4070.58</v>
      </c>
      <c r="L274" s="3" t="n">
        <v>4070.58</v>
      </c>
      <c r="M274" s="3" t="n">
        <v>4070.58</v>
      </c>
      <c r="N274" s="3" t="n">
        <v>4070.58</v>
      </c>
      <c r="O274" s="3">
        <f>SUM(C274:N274)</f>
        <v/>
      </c>
      <c r="P274" t="inlineStr">
        <is>
          <t>assumed to stay the same, there has been no mention of increase at this time [Micky Thomas, 10/7/24]</t>
        </is>
      </c>
    </row>
    <row r="275">
      <c r="A275" t="inlineStr">
        <is>
          <t>6090-0000</t>
        </is>
      </c>
      <c r="B275" s="7" t="inlineStr">
        <is>
          <t>Expense - Utility Processing Fees</t>
        </is>
      </c>
      <c r="C275" s="3" t="n">
        <v>1743.1</v>
      </c>
      <c r="D275" s="3" t="n">
        <v>1683.6</v>
      </c>
      <c r="E275" s="3" t="n">
        <v>3779.82</v>
      </c>
      <c r="F275" s="3" t="n">
        <v>2213.56</v>
      </c>
      <c r="G275" s="3" t="n">
        <v>2249.06</v>
      </c>
      <c r="H275" s="3" t="n">
        <v>2187.08</v>
      </c>
      <c r="I275" s="3" t="n">
        <v>2418.62</v>
      </c>
      <c r="J275" s="3" t="n">
        <v>0</v>
      </c>
      <c r="K275" s="3" t="n">
        <v>2292.66</v>
      </c>
      <c r="L275" s="3" t="n">
        <v>2540.38</v>
      </c>
      <c r="M275" s="3" t="n">
        <v>1954.34</v>
      </c>
      <c r="N275" s="3" t="n">
        <v>2656.13</v>
      </c>
      <c r="O275" s="3">
        <f>SUM(C275:N275)</f>
        <v/>
      </c>
      <c r="P275" t="inlineStr"/>
    </row>
    <row r="276">
      <c r="B276" s="8" t="inlineStr">
        <is>
          <t>Subtotal</t>
        </is>
      </c>
      <c r="C276" s="9">
        <f>SUM(C267:C275)</f>
        <v/>
      </c>
      <c r="D276" s="9">
        <f>SUM(D267:D275)</f>
        <v/>
      </c>
      <c r="E276" s="9">
        <f>SUM(E267:E275)</f>
        <v/>
      </c>
      <c r="F276" s="9">
        <f>SUM(F267:F275)</f>
        <v/>
      </c>
      <c r="G276" s="9">
        <f>SUM(G267:G275)</f>
        <v/>
      </c>
      <c r="H276" s="9">
        <f>SUM(H267:H275)</f>
        <v/>
      </c>
      <c r="I276" s="9">
        <f>SUM(I267:I275)</f>
        <v/>
      </c>
      <c r="J276" s="9">
        <f>SUM(J267:J275)</f>
        <v/>
      </c>
      <c r="K276" s="9">
        <f>SUM(K267:K275)</f>
        <v/>
      </c>
      <c r="L276" s="9">
        <f>SUM(L267:L275)</f>
        <v/>
      </c>
      <c r="M276" s="9">
        <f>SUM(M267:M275)</f>
        <v/>
      </c>
      <c r="N276" s="9">
        <f>SUM(N267:N275)</f>
        <v/>
      </c>
      <c r="O276" s="9">
        <f>SUM(C276:N276)</f>
        <v/>
      </c>
    </row>
    <row r="278">
      <c r="B278" s="5" t="inlineStr">
        <is>
          <t>Total Utilities</t>
        </is>
      </c>
      <c r="C278" s="10">
        <f>C264+C276</f>
        <v/>
      </c>
      <c r="D278" s="10">
        <f>D264+D276</f>
        <v/>
      </c>
      <c r="E278" s="10">
        <f>E264+E276</f>
        <v/>
      </c>
      <c r="F278" s="10">
        <f>F264+F276</f>
        <v/>
      </c>
      <c r="G278" s="10">
        <f>G264+G276</f>
        <v/>
      </c>
      <c r="H278" s="10">
        <f>H264+H276</f>
        <v/>
      </c>
      <c r="I278" s="10">
        <f>I264+I276</f>
        <v/>
      </c>
      <c r="J278" s="10">
        <f>J264+J276</f>
        <v/>
      </c>
      <c r="K278" s="10">
        <f>K264+K276</f>
        <v/>
      </c>
      <c r="L278" s="10">
        <f>L264+L276</f>
        <v/>
      </c>
      <c r="M278" s="10">
        <f>M264+M276</f>
        <v/>
      </c>
      <c r="N278" s="10">
        <f>N264+N276</f>
        <v/>
      </c>
      <c r="O278" s="10">
        <f>SUM(C278:N278)</f>
        <v/>
      </c>
    </row>
    <row r="280">
      <c r="B280" s="5" t="inlineStr">
        <is>
          <t>INSURANCE &amp; TAXES</t>
        </is>
      </c>
    </row>
    <row r="281">
      <c r="B281" s="6" t="inlineStr">
        <is>
          <t>PROPERTY TAXES</t>
        </is>
      </c>
    </row>
    <row r="282">
      <c r="A282" t="inlineStr">
        <is>
          <t>6305-0000</t>
        </is>
      </c>
      <c r="B282" s="7" t="inlineStr">
        <is>
          <t>Franchise Taxes</t>
        </is>
      </c>
      <c r="C282" s="3" t="n">
        <v>1319</v>
      </c>
      <c r="D282" s="3" t="n">
        <v>1319</v>
      </c>
      <c r="E282" s="3" t="n">
        <v>1319</v>
      </c>
      <c r="F282" s="3" t="n">
        <v>227</v>
      </c>
      <c r="G282" s="3" t="n">
        <v>1046</v>
      </c>
      <c r="H282" s="3" t="n">
        <v>1046</v>
      </c>
      <c r="I282" s="3" t="n">
        <v>1046</v>
      </c>
      <c r="J282" s="3" t="n">
        <v>1046</v>
      </c>
      <c r="K282" s="3" t="n">
        <v>1046</v>
      </c>
      <c r="L282" s="3" t="n">
        <v>1046</v>
      </c>
      <c r="M282" s="3" t="n">
        <v>1046</v>
      </c>
      <c r="N282" s="3" t="n">
        <v>1046</v>
      </c>
      <c r="O282" s="3">
        <f>SUM(C282:N282)</f>
        <v/>
      </c>
      <c r="P282" t="inlineStr"/>
    </row>
    <row r="283">
      <c r="B283" s="8" t="inlineStr">
        <is>
          <t>Subtotal</t>
        </is>
      </c>
      <c r="C283" s="9">
        <f>SUM(C282:C282)</f>
        <v/>
      </c>
      <c r="D283" s="9">
        <f>SUM(D282:D282)</f>
        <v/>
      </c>
      <c r="E283" s="9">
        <f>SUM(E282:E282)</f>
        <v/>
      </c>
      <c r="F283" s="9">
        <f>SUM(F282:F282)</f>
        <v/>
      </c>
      <c r="G283" s="9">
        <f>SUM(G282:G282)</f>
        <v/>
      </c>
      <c r="H283" s="9">
        <f>SUM(H282:H282)</f>
        <v/>
      </c>
      <c r="I283" s="9">
        <f>SUM(I282:I282)</f>
        <v/>
      </c>
      <c r="J283" s="9">
        <f>SUM(J282:J282)</f>
        <v/>
      </c>
      <c r="K283" s="9">
        <f>SUM(K282:K282)</f>
        <v/>
      </c>
      <c r="L283" s="9">
        <f>SUM(L282:L282)</f>
        <v/>
      </c>
      <c r="M283" s="9">
        <f>SUM(M282:M282)</f>
        <v/>
      </c>
      <c r="N283" s="9">
        <f>SUM(N282:N282)</f>
        <v/>
      </c>
      <c r="O283" s="9">
        <f>SUM(C283:N283)</f>
        <v/>
      </c>
    </row>
    <row r="285">
      <c r="B285" s="6" t="inlineStr">
        <is>
          <t>PROPERTY INSURANCE</t>
        </is>
      </c>
    </row>
    <row r="286">
      <c r="A286" t="inlineStr">
        <is>
          <t>6355-0000</t>
        </is>
      </c>
      <c r="B286" s="7" t="inlineStr">
        <is>
          <t>Insurance - Property</t>
        </is>
      </c>
      <c r="C286" s="3" t="n">
        <v>33210.81</v>
      </c>
      <c r="D286" s="3" t="n">
        <v>33210.81</v>
      </c>
      <c r="E286" s="3" t="n">
        <v>33210.81</v>
      </c>
      <c r="F286" s="3" t="n">
        <v>27532.56</v>
      </c>
      <c r="G286" s="3" t="n">
        <v>27532.56</v>
      </c>
      <c r="H286" s="3" t="n">
        <v>27532.59</v>
      </c>
      <c r="I286" s="3" t="n">
        <v>27532.56</v>
      </c>
      <c r="J286" s="3" t="n">
        <v>27532.56</v>
      </c>
      <c r="K286" s="3" t="n">
        <v>27532.56</v>
      </c>
      <c r="L286" s="3" t="n">
        <v>27532.58</v>
      </c>
      <c r="M286" s="3" t="n">
        <v>24298.66</v>
      </c>
      <c r="N286" s="3" t="n">
        <v>32250.37</v>
      </c>
      <c r="O286" s="3">
        <f>SUM(C286:N286)</f>
        <v/>
      </c>
      <c r="P286" t="inlineStr"/>
    </row>
    <row r="287">
      <c r="A287" t="inlineStr">
        <is>
          <t>6370-0000</t>
        </is>
      </c>
      <c r="B287" s="7" t="inlineStr">
        <is>
          <t>Insurance - Other</t>
        </is>
      </c>
      <c r="C287" s="3" t="n">
        <v>0</v>
      </c>
      <c r="D287" s="3" t="n">
        <v>0</v>
      </c>
      <c r="E287" s="3" t="n">
        <v>0</v>
      </c>
      <c r="F287" s="3" t="n">
        <v>0</v>
      </c>
      <c r="G287" s="3" t="n">
        <v>0</v>
      </c>
      <c r="H287" s="3" t="n">
        <v>0</v>
      </c>
      <c r="I287" s="3" t="n">
        <v>0</v>
      </c>
      <c r="J287" s="3" t="n">
        <v>0</v>
      </c>
      <c r="K287" s="3" t="n">
        <v>0</v>
      </c>
      <c r="L287" s="3" t="n">
        <v>0</v>
      </c>
      <c r="M287" s="3" t="n">
        <v>0</v>
      </c>
      <c r="N287" s="3" t="n">
        <v>0</v>
      </c>
      <c r="O287" s="3">
        <f>SUM(C287:N287)</f>
        <v/>
      </c>
      <c r="P287" t="inlineStr"/>
    </row>
    <row r="288">
      <c r="B288" s="8" t="inlineStr">
        <is>
          <t>Subtotal</t>
        </is>
      </c>
      <c r="C288" s="9">
        <f>SUM(C286:C287)</f>
        <v/>
      </c>
      <c r="D288" s="9">
        <f>SUM(D286:D287)</f>
        <v/>
      </c>
      <c r="E288" s="9">
        <f>SUM(E286:E287)</f>
        <v/>
      </c>
      <c r="F288" s="9">
        <f>SUM(F286:F287)</f>
        <v/>
      </c>
      <c r="G288" s="9">
        <f>SUM(G286:G287)</f>
        <v/>
      </c>
      <c r="H288" s="9">
        <f>SUM(H286:H287)</f>
        <v/>
      </c>
      <c r="I288" s="9">
        <f>SUM(I286:I287)</f>
        <v/>
      </c>
      <c r="J288" s="9">
        <f>SUM(J286:J287)</f>
        <v/>
      </c>
      <c r="K288" s="9">
        <f>SUM(K286:K287)</f>
        <v/>
      </c>
      <c r="L288" s="9">
        <f>SUM(L286:L287)</f>
        <v/>
      </c>
      <c r="M288" s="9">
        <f>SUM(M286:M287)</f>
        <v/>
      </c>
      <c r="N288" s="9">
        <f>SUM(N286:N287)</f>
        <v/>
      </c>
      <c r="O288" s="9">
        <f>SUM(C288:N288)</f>
        <v/>
      </c>
    </row>
    <row r="290">
      <c r="B290" s="5" t="inlineStr">
        <is>
          <t>Total Insurance &amp; Taxes</t>
        </is>
      </c>
      <c r="C290" s="10">
        <f>C283+C288</f>
        <v/>
      </c>
      <c r="D290" s="10">
        <f>D283+D288</f>
        <v/>
      </c>
      <c r="E290" s="10">
        <f>E283+E288</f>
        <v/>
      </c>
      <c r="F290" s="10">
        <f>F283+F288</f>
        <v/>
      </c>
      <c r="G290" s="10">
        <f>G283+G288</f>
        <v/>
      </c>
      <c r="H290" s="10">
        <f>H283+H288</f>
        <v/>
      </c>
      <c r="I290" s="10">
        <f>I283+I288</f>
        <v/>
      </c>
      <c r="J290" s="10">
        <f>J283+J288</f>
        <v/>
      </c>
      <c r="K290" s="10">
        <f>K283+K288</f>
        <v/>
      </c>
      <c r="L290" s="10">
        <f>L283+L288</f>
        <v/>
      </c>
      <c r="M290" s="10">
        <f>M283+M288</f>
        <v/>
      </c>
      <c r="N290" s="10">
        <f>N283+N288</f>
        <v/>
      </c>
      <c r="O290" s="10">
        <f>SUM(C290:N290)</f>
        <v/>
      </c>
    </row>
    <row r="292">
      <c r="B292" s="5" t="inlineStr">
        <is>
          <t>MANAGEMENT FEE</t>
        </is>
      </c>
    </row>
    <row r="293">
      <c r="B293" s="6" t="inlineStr">
        <is>
          <t>MANAGEMENT FEE</t>
        </is>
      </c>
    </row>
    <row r="294">
      <c r="A294" t="inlineStr">
        <is>
          <t>6201-0000</t>
        </is>
      </c>
      <c r="B294" s="7" t="inlineStr">
        <is>
          <t>Property Management Fee</t>
        </is>
      </c>
      <c r="C294" s="3" t="n">
        <v>11779.8027</v>
      </c>
      <c r="D294" s="3" t="n">
        <v>11851.2624</v>
      </c>
      <c r="E294" s="3" t="n">
        <v>12280.5714</v>
      </c>
      <c r="F294" s="3" t="n">
        <v>12419.0754</v>
      </c>
      <c r="G294" s="3" t="n">
        <v>12437.5962</v>
      </c>
      <c r="H294" s="3" t="n">
        <v>12590.8674</v>
      </c>
      <c r="I294" s="3" t="n">
        <v>12677.9148</v>
      </c>
      <c r="J294" s="3" t="n">
        <v>12687.6228</v>
      </c>
      <c r="K294" s="3" t="n">
        <v>11828.2116</v>
      </c>
      <c r="L294" s="3" t="n">
        <v>11812.5768</v>
      </c>
      <c r="M294" s="3" t="n">
        <v>11296.1544</v>
      </c>
      <c r="N294" s="3" t="n">
        <v>10220.8746</v>
      </c>
      <c r="O294" s="3">
        <f>SUM(C294:N294)</f>
        <v/>
      </c>
      <c r="P294" t="inlineStr">
        <is>
          <t>3% of revenue or $8,000/mo min</t>
        </is>
      </c>
    </row>
    <row r="295">
      <c r="B295" s="8" t="inlineStr">
        <is>
          <t>Subtotal</t>
        </is>
      </c>
      <c r="C295" s="9">
        <f>SUM(C294:C294)</f>
        <v/>
      </c>
      <c r="D295" s="9">
        <f>SUM(D294:D294)</f>
        <v/>
      </c>
      <c r="E295" s="9">
        <f>SUM(E294:E294)</f>
        <v/>
      </c>
      <c r="F295" s="9">
        <f>SUM(F294:F294)</f>
        <v/>
      </c>
      <c r="G295" s="9">
        <f>SUM(G294:G294)</f>
        <v/>
      </c>
      <c r="H295" s="9">
        <f>SUM(H294:H294)</f>
        <v/>
      </c>
      <c r="I295" s="9">
        <f>SUM(I294:I294)</f>
        <v/>
      </c>
      <c r="J295" s="9">
        <f>SUM(J294:J294)</f>
        <v/>
      </c>
      <c r="K295" s="9">
        <f>SUM(K294:K294)</f>
        <v/>
      </c>
      <c r="L295" s="9">
        <f>SUM(L294:L294)</f>
        <v/>
      </c>
      <c r="M295" s="9">
        <f>SUM(M294:M294)</f>
        <v/>
      </c>
      <c r="N295" s="9">
        <f>SUM(N294:N294)</f>
        <v/>
      </c>
      <c r="O295" s="9">
        <f>SUM(C295:N295)</f>
        <v/>
      </c>
    </row>
    <row r="297">
      <c r="B297" s="5" t="inlineStr">
        <is>
          <t>Total Management Fee</t>
        </is>
      </c>
      <c r="C297" s="10">
        <f>C295</f>
        <v/>
      </c>
      <c r="D297" s="10">
        <f>D295</f>
        <v/>
      </c>
      <c r="E297" s="10">
        <f>E295</f>
        <v/>
      </c>
      <c r="F297" s="10">
        <f>F295</f>
        <v/>
      </c>
      <c r="G297" s="10">
        <f>G295</f>
        <v/>
      </c>
      <c r="H297" s="10">
        <f>H295</f>
        <v/>
      </c>
      <c r="I297" s="10">
        <f>I295</f>
        <v/>
      </c>
      <c r="J297" s="10">
        <f>J295</f>
        <v/>
      </c>
      <c r="K297" s="10">
        <f>K295</f>
        <v/>
      </c>
      <c r="L297" s="10">
        <f>L295</f>
        <v/>
      </c>
      <c r="M297" s="10">
        <f>M295</f>
        <v/>
      </c>
      <c r="N297" s="10">
        <f>N295</f>
        <v/>
      </c>
      <c r="O297" s="10">
        <f>SUM(C297:N297)</f>
        <v/>
      </c>
    </row>
    <row r="299">
      <c r="B299" s="5" t="inlineStr">
        <is>
          <t>BELOW NOI</t>
        </is>
      </c>
    </row>
    <row r="300">
      <c r="B300" s="6" t="inlineStr">
        <is>
          <t>PLUMBING OPEX</t>
        </is>
      </c>
    </row>
    <row r="301">
      <c r="A301" t="inlineStr">
        <is>
          <t>5110-1000</t>
        </is>
      </c>
      <c r="B301" s="7" t="inlineStr">
        <is>
          <t>Plumbing Supplies</t>
        </is>
      </c>
      <c r="C301" s="3" t="n">
        <v>0</v>
      </c>
      <c r="D301" s="3" t="n">
        <v>0</v>
      </c>
      <c r="E301" s="3" t="n">
        <v>0</v>
      </c>
      <c r="F301" s="3" t="n">
        <v>0</v>
      </c>
      <c r="G301" s="3" t="n">
        <v>0</v>
      </c>
      <c r="H301" s="3" t="n">
        <v>0</v>
      </c>
      <c r="I301" s="3" t="n">
        <v>0</v>
      </c>
      <c r="J301" s="3" t="n">
        <v>0</v>
      </c>
      <c r="K301" s="3" t="n">
        <v>0</v>
      </c>
      <c r="L301" s="3" t="n">
        <v>0</v>
      </c>
      <c r="M301" s="3" t="n">
        <v>0</v>
      </c>
      <c r="N301" s="3" t="n">
        <v>0</v>
      </c>
      <c r="O301" s="3">
        <f>SUM(C301:N301)</f>
        <v/>
      </c>
      <c r="P301" t="inlineStr">
        <is>
          <t>Based on T12 [Micky Thomas, 10/25/24]</t>
        </is>
      </c>
    </row>
    <row r="302">
      <c r="A302" t="inlineStr">
        <is>
          <t>5110-4000</t>
        </is>
      </c>
      <c r="B302" s="7" t="inlineStr">
        <is>
          <t>Plumbing Services</t>
        </is>
      </c>
      <c r="C302" s="3" t="n">
        <v>0</v>
      </c>
      <c r="D302" s="3" t="n">
        <v>0</v>
      </c>
      <c r="E302" s="3" t="n">
        <v>0</v>
      </c>
      <c r="F302" s="3" t="n">
        <v>0</v>
      </c>
      <c r="G302" s="3" t="n">
        <v>0</v>
      </c>
      <c r="H302" s="3" t="n">
        <v>0</v>
      </c>
      <c r="I302" s="3" t="n">
        <v>0</v>
      </c>
      <c r="J302" s="3" t="n">
        <v>0</v>
      </c>
      <c r="K302" s="3" t="n">
        <v>0</v>
      </c>
      <c r="L302" s="3" t="n">
        <v>0</v>
      </c>
      <c r="M302" s="3" t="n">
        <v>0</v>
      </c>
      <c r="N302" s="3" t="n">
        <v>0</v>
      </c>
      <c r="O302" s="3">
        <f>SUM(C302:N302)</f>
        <v/>
      </c>
      <c r="P302" t="inlineStr">
        <is>
          <t>Based on T12 [Micky Thomas, 10/25/24]</t>
        </is>
      </c>
    </row>
    <row r="303">
      <c r="B303" s="8" t="inlineStr">
        <is>
          <t>Subtotal</t>
        </is>
      </c>
      <c r="C303" s="9">
        <f>SUM(C301:C302)</f>
        <v/>
      </c>
      <c r="D303" s="9">
        <f>SUM(D301:D302)</f>
        <v/>
      </c>
      <c r="E303" s="9">
        <f>SUM(E301:E302)</f>
        <v/>
      </c>
      <c r="F303" s="9">
        <f>SUM(F301:F302)</f>
        <v/>
      </c>
      <c r="G303" s="9">
        <f>SUM(G301:G302)</f>
        <v/>
      </c>
      <c r="H303" s="9">
        <f>SUM(H301:H302)</f>
        <v/>
      </c>
      <c r="I303" s="9">
        <f>SUM(I301:I302)</f>
        <v/>
      </c>
      <c r="J303" s="9">
        <f>SUM(J301:J302)</f>
        <v/>
      </c>
      <c r="K303" s="9">
        <f>SUM(K301:K302)</f>
        <v/>
      </c>
      <c r="L303" s="9">
        <f>SUM(L301:L302)</f>
        <v/>
      </c>
      <c r="M303" s="9">
        <f>SUM(M301:M302)</f>
        <v/>
      </c>
      <c r="N303" s="9">
        <f>SUM(N301:N302)</f>
        <v/>
      </c>
      <c r="O303" s="9">
        <f>SUM(C303:N303)</f>
        <v/>
      </c>
    </row>
    <row r="305">
      <c r="B305" s="6" t="inlineStr">
        <is>
          <t>HVAC OPEX</t>
        </is>
      </c>
    </row>
    <row r="306">
      <c r="A306" t="inlineStr">
        <is>
          <t>5115-1000</t>
        </is>
      </c>
      <c r="B306" s="7" t="inlineStr">
        <is>
          <t>HVAC Supplies</t>
        </is>
      </c>
      <c r="C306" s="3" t="n">
        <v>0</v>
      </c>
      <c r="D306" s="3" t="n">
        <v>0</v>
      </c>
      <c r="E306" s="3" t="n">
        <v>0</v>
      </c>
      <c r="F306" s="3" t="n">
        <v>0</v>
      </c>
      <c r="G306" s="3" t="n">
        <v>0</v>
      </c>
      <c r="H306" s="3" t="n">
        <v>0</v>
      </c>
      <c r="I306" s="3" t="n">
        <v>0</v>
      </c>
      <c r="J306" s="3" t="n">
        <v>0</v>
      </c>
      <c r="K306" s="3" t="n">
        <v>0</v>
      </c>
      <c r="L306" s="3" t="n">
        <v>0</v>
      </c>
      <c r="M306" s="3" t="n">
        <v>0</v>
      </c>
      <c r="N306" s="3" t="n">
        <v>0</v>
      </c>
      <c r="O306" s="3">
        <f>SUM(C306:N306)</f>
        <v/>
      </c>
      <c r="P306" t="inlineStr">
        <is>
          <t>Based on T12 [Micky Thomas, 10/25/24]</t>
        </is>
      </c>
    </row>
    <row r="307">
      <c r="A307" t="inlineStr">
        <is>
          <t>5115-4000</t>
        </is>
      </c>
      <c r="B307" s="7" t="inlineStr">
        <is>
          <t>HVAC Servicing</t>
        </is>
      </c>
      <c r="C307" s="3" t="n">
        <v>0</v>
      </c>
      <c r="D307" s="3" t="n">
        <v>0</v>
      </c>
      <c r="E307" s="3" t="n">
        <v>0</v>
      </c>
      <c r="F307" s="3" t="n">
        <v>0</v>
      </c>
      <c r="G307" s="3" t="n">
        <v>0</v>
      </c>
      <c r="H307" s="3" t="n">
        <v>0</v>
      </c>
      <c r="I307" s="3" t="n">
        <v>0</v>
      </c>
      <c r="J307" s="3" t="n">
        <v>0</v>
      </c>
      <c r="K307" s="3" t="n">
        <v>0</v>
      </c>
      <c r="L307" s="3" t="n">
        <v>0</v>
      </c>
      <c r="M307" s="3" t="n">
        <v>0</v>
      </c>
      <c r="N307" s="3" t="n">
        <v>0</v>
      </c>
      <c r="O307" s="3">
        <f>SUM(C307:N307)</f>
        <v/>
      </c>
      <c r="P307" t="inlineStr">
        <is>
          <t>Based on T12 [Micky Thomas, 10/25/24]</t>
        </is>
      </c>
    </row>
    <row r="308">
      <c r="B308" s="8" t="inlineStr">
        <is>
          <t>Subtotal</t>
        </is>
      </c>
      <c r="C308" s="9">
        <f>SUM(C306:C307)</f>
        <v/>
      </c>
      <c r="D308" s="9">
        <f>SUM(D306:D307)</f>
        <v/>
      </c>
      <c r="E308" s="9">
        <f>SUM(E306:E307)</f>
        <v/>
      </c>
      <c r="F308" s="9">
        <f>SUM(F306:F307)</f>
        <v/>
      </c>
      <c r="G308" s="9">
        <f>SUM(G306:G307)</f>
        <v/>
      </c>
      <c r="H308" s="9">
        <f>SUM(H306:H307)</f>
        <v/>
      </c>
      <c r="I308" s="9">
        <f>SUM(I306:I307)</f>
        <v/>
      </c>
      <c r="J308" s="9">
        <f>SUM(J306:J307)</f>
        <v/>
      </c>
      <c r="K308" s="9">
        <f>SUM(K306:K307)</f>
        <v/>
      </c>
      <c r="L308" s="9">
        <f>SUM(L306:L307)</f>
        <v/>
      </c>
      <c r="M308" s="9">
        <f>SUM(M306:M307)</f>
        <v/>
      </c>
      <c r="N308" s="9">
        <f>SUM(N306:N307)</f>
        <v/>
      </c>
      <c r="O308" s="9">
        <f>SUM(C308:N308)</f>
        <v/>
      </c>
    </row>
    <row r="310">
      <c r="B310" s="6" t="inlineStr">
        <is>
          <t>INTERIOR REDEVELOPMENT</t>
        </is>
      </c>
    </row>
    <row r="311">
      <c r="A311" t="inlineStr">
        <is>
          <t>5412-0000</t>
        </is>
      </c>
      <c r="B311" s="7" t="inlineStr">
        <is>
          <t>Doors - Interior</t>
        </is>
      </c>
      <c r="C311" s="3" t="n">
        <v>520</v>
      </c>
      <c r="D311" s="3" t="n">
        <v>0</v>
      </c>
      <c r="E311" s="3" t="n">
        <v>0</v>
      </c>
      <c r="F311" s="3" t="n">
        <v>0</v>
      </c>
      <c r="G311" s="3" t="n">
        <v>0</v>
      </c>
      <c r="H311" s="3" t="n">
        <v>0</v>
      </c>
      <c r="I311" s="3" t="n">
        <v>0</v>
      </c>
      <c r="J311" s="3" t="n">
        <v>0</v>
      </c>
      <c r="K311" s="3" t="n">
        <v>0</v>
      </c>
      <c r="L311" s="3" t="n">
        <v>0</v>
      </c>
      <c r="M311" s="3" t="n">
        <v>0</v>
      </c>
      <c r="N311" s="3" t="n">
        <v>0</v>
      </c>
      <c r="O311" s="3">
        <f>SUM(C311:N311)</f>
        <v/>
      </c>
      <c r="P311" t="inlineStr"/>
    </row>
    <row r="312">
      <c r="A312" t="inlineStr">
        <is>
          <t>5418-0000</t>
        </is>
      </c>
      <c r="B312" s="7" t="inlineStr">
        <is>
          <t>Lighting Fixtures</t>
        </is>
      </c>
      <c r="C312" s="3" t="n">
        <v>0</v>
      </c>
      <c r="D312" s="3" t="n">
        <v>0</v>
      </c>
      <c r="E312" s="3" t="n">
        <v>0</v>
      </c>
      <c r="F312" s="3" t="n">
        <v>0</v>
      </c>
      <c r="G312" s="3" t="n">
        <v>0</v>
      </c>
      <c r="H312" s="3" t="n">
        <v>0</v>
      </c>
      <c r="I312" s="3" t="n">
        <v>0</v>
      </c>
      <c r="J312" s="3" t="n">
        <v>0</v>
      </c>
      <c r="K312" s="3" t="n">
        <v>5081.26</v>
      </c>
      <c r="L312" s="3" t="n">
        <v>0</v>
      </c>
      <c r="M312" s="3" t="n">
        <v>0</v>
      </c>
      <c r="N312" s="3" t="n">
        <v>0</v>
      </c>
      <c r="O312" s="3">
        <f>SUM(C312:N312)</f>
        <v/>
      </c>
      <c r="P312" t="inlineStr"/>
    </row>
    <row r="313">
      <c r="A313" t="inlineStr">
        <is>
          <t>7213-0000</t>
        </is>
      </c>
      <c r="B313" s="7" t="inlineStr">
        <is>
          <t>Drywall</t>
        </is>
      </c>
      <c r="C313" s="3" t="n">
        <v>0</v>
      </c>
      <c r="D313" s="3" t="n">
        <v>0</v>
      </c>
      <c r="E313" s="3" t="n">
        <v>0</v>
      </c>
      <c r="F313" s="3" t="n">
        <v>0</v>
      </c>
      <c r="G313" s="3" t="n">
        <v>1299</v>
      </c>
      <c r="H313" s="3" t="n">
        <v>0</v>
      </c>
      <c r="I313" s="3" t="n">
        <v>0</v>
      </c>
      <c r="J313" s="3" t="n">
        <v>0</v>
      </c>
      <c r="K313" s="3" t="n">
        <v>0</v>
      </c>
      <c r="L313" s="3" t="n">
        <v>0</v>
      </c>
      <c r="M313" s="3" t="n">
        <v>0</v>
      </c>
      <c r="N313" s="3" t="n">
        <v>0</v>
      </c>
      <c r="O313" s="3">
        <f>SUM(C313:N313)</f>
        <v/>
      </c>
      <c r="P313" t="inlineStr"/>
    </row>
    <row r="314">
      <c r="B314" s="8" t="inlineStr">
        <is>
          <t>Subtotal</t>
        </is>
      </c>
      <c r="C314" s="9">
        <f>SUM(C311:C313)</f>
        <v/>
      </c>
      <c r="D314" s="9">
        <f>SUM(D311:D313)</f>
        <v/>
      </c>
      <c r="E314" s="9">
        <f>SUM(E311:E313)</f>
        <v/>
      </c>
      <c r="F314" s="9">
        <f>SUM(F311:F313)</f>
        <v/>
      </c>
      <c r="G314" s="9">
        <f>SUM(G311:G313)</f>
        <v/>
      </c>
      <c r="H314" s="9">
        <f>SUM(H311:H313)</f>
        <v/>
      </c>
      <c r="I314" s="9">
        <f>SUM(I311:I313)</f>
        <v/>
      </c>
      <c r="J314" s="9">
        <f>SUM(J311:J313)</f>
        <v/>
      </c>
      <c r="K314" s="9">
        <f>SUM(K311:K313)</f>
        <v/>
      </c>
      <c r="L314" s="9">
        <f>SUM(L311:L313)</f>
        <v/>
      </c>
      <c r="M314" s="9">
        <f>SUM(M311:M313)</f>
        <v/>
      </c>
      <c r="N314" s="9">
        <f>SUM(N311:N313)</f>
        <v/>
      </c>
      <c r="O314" s="9">
        <f>SUM(C314:N314)</f>
        <v/>
      </c>
    </row>
    <row r="316">
      <c r="B316" s="6" t="inlineStr">
        <is>
          <t>INTEREST INCOME &amp; (EXPENSE)</t>
        </is>
      </c>
    </row>
    <row r="317">
      <c r="A317" t="inlineStr">
        <is>
          <t>7101-0000</t>
        </is>
      </c>
      <c r="B317" s="7" t="inlineStr">
        <is>
          <t>Interest Income</t>
        </is>
      </c>
      <c r="C317" s="3" t="n">
        <v>356.82</v>
      </c>
      <c r="D317" s="3" t="n">
        <v>330.72</v>
      </c>
      <c r="E317" s="3" t="n">
        <v>245.06</v>
      </c>
      <c r="F317" s="3" t="n">
        <v>234.59</v>
      </c>
      <c r="G317" s="3" t="n">
        <v>153.79</v>
      </c>
      <c r="H317" s="3" t="n">
        <v>173.06</v>
      </c>
      <c r="I317" s="3" t="n">
        <v>258.69</v>
      </c>
      <c r="J317" s="3" t="n">
        <v>0.45</v>
      </c>
      <c r="K317" s="3" t="n">
        <v>0.29</v>
      </c>
      <c r="L317" s="3" t="n">
        <v>0</v>
      </c>
      <c r="M317" s="3" t="n">
        <v>0</v>
      </c>
      <c r="N317" s="3" t="n">
        <v>0</v>
      </c>
      <c r="O317" s="3">
        <f>SUM(C317:N317)</f>
        <v/>
      </c>
      <c r="P317" t="inlineStr"/>
    </row>
    <row r="318">
      <c r="A318" t="inlineStr">
        <is>
          <t>7110-0000</t>
        </is>
      </c>
      <c r="B318" s="7" t="inlineStr">
        <is>
          <t>1st Mortgage Expense</t>
        </is>
      </c>
      <c r="C318" s="3" t="n">
        <v>0</v>
      </c>
      <c r="D318" s="3" t="n">
        <v>0</v>
      </c>
      <c r="E318" s="3" t="n">
        <v>0</v>
      </c>
      <c r="F318" s="3" t="n">
        <v>0</v>
      </c>
      <c r="G318" s="3" t="n">
        <v>0</v>
      </c>
      <c r="H318" s="3" t="n">
        <v>0</v>
      </c>
      <c r="I318" s="3" t="n">
        <v>0</v>
      </c>
      <c r="J318" s="3" t="n">
        <v>0</v>
      </c>
      <c r="K318" s="3" t="n">
        <v>0</v>
      </c>
      <c r="L318" s="3" t="n">
        <v>0</v>
      </c>
      <c r="M318" s="3" t="n">
        <v>0</v>
      </c>
      <c r="N318" s="3" t="n">
        <v>0</v>
      </c>
      <c r="O318" s="3">
        <f>SUM(C318:N318)</f>
        <v/>
      </c>
      <c r="P318" t="inlineStr"/>
    </row>
    <row r="319">
      <c r="B319" s="8" t="inlineStr">
        <is>
          <t>Subtotal</t>
        </is>
      </c>
      <c r="C319" s="9">
        <f>SUM(C317:C318)</f>
        <v/>
      </c>
      <c r="D319" s="9">
        <f>SUM(D317:D318)</f>
        <v/>
      </c>
      <c r="E319" s="9">
        <f>SUM(E317:E318)</f>
        <v/>
      </c>
      <c r="F319" s="9">
        <f>SUM(F317:F318)</f>
        <v/>
      </c>
      <c r="G319" s="9">
        <f>SUM(G317:G318)</f>
        <v/>
      </c>
      <c r="H319" s="9">
        <f>SUM(H317:H318)</f>
        <v/>
      </c>
      <c r="I319" s="9">
        <f>SUM(I317:I318)</f>
        <v/>
      </c>
      <c r="J319" s="9">
        <f>SUM(J317:J318)</f>
        <v/>
      </c>
      <c r="K319" s="9">
        <f>SUM(K317:K318)</f>
        <v/>
      </c>
      <c r="L319" s="9">
        <f>SUM(L317:L318)</f>
        <v/>
      </c>
      <c r="M319" s="9">
        <f>SUM(M317:M318)</f>
        <v/>
      </c>
      <c r="N319" s="9">
        <f>SUM(N317:N318)</f>
        <v/>
      </c>
      <c r="O319" s="9">
        <f>SUM(C319:N319)</f>
        <v/>
      </c>
    </row>
    <row r="321">
      <c r="B321" s="6" t="inlineStr">
        <is>
          <t>DEPRECIATION &amp; AMORTIZATION</t>
        </is>
      </c>
    </row>
    <row r="322">
      <c r="A322" t="inlineStr">
        <is>
          <t>7310-0000</t>
        </is>
      </c>
      <c r="B322" s="7" t="inlineStr">
        <is>
          <t>Depreciation Exp</t>
        </is>
      </c>
      <c r="C322" s="3" t="n">
        <v>0</v>
      </c>
      <c r="D322" s="3" t="n">
        <v>0</v>
      </c>
      <c r="E322" s="3" t="n">
        <v>0</v>
      </c>
      <c r="F322" s="3" t="n">
        <v>0</v>
      </c>
      <c r="G322" s="3" t="n">
        <v>0</v>
      </c>
      <c r="H322" s="3" t="n">
        <v>0</v>
      </c>
      <c r="I322" s="3" t="n">
        <v>0</v>
      </c>
      <c r="J322" s="3" t="n">
        <v>0</v>
      </c>
      <c r="K322" s="3" t="n">
        <v>0</v>
      </c>
      <c r="L322" s="3" t="n">
        <v>0</v>
      </c>
      <c r="M322" s="3" t="n">
        <v>0</v>
      </c>
      <c r="N322" s="3" t="n">
        <v>0</v>
      </c>
      <c r="O322" s="3">
        <f>SUM(C322:N322)</f>
        <v/>
      </c>
      <c r="P322" t="inlineStr"/>
    </row>
    <row r="323">
      <c r="A323" t="inlineStr">
        <is>
          <t>7320-0000</t>
        </is>
      </c>
      <c r="B323" s="7" t="inlineStr">
        <is>
          <t>Amortization Exp</t>
        </is>
      </c>
      <c r="C323" s="3" t="n">
        <v>0</v>
      </c>
      <c r="D323" s="3" t="n">
        <v>0</v>
      </c>
      <c r="E323" s="3" t="n">
        <v>0</v>
      </c>
      <c r="F323" s="3" t="n">
        <v>0</v>
      </c>
      <c r="G323" s="3" t="n">
        <v>0</v>
      </c>
      <c r="H323" s="3" t="n">
        <v>0</v>
      </c>
      <c r="I323" s="3" t="n">
        <v>0</v>
      </c>
      <c r="J323" s="3" t="n">
        <v>0</v>
      </c>
      <c r="K323" s="3" t="n">
        <v>0</v>
      </c>
      <c r="L323" s="3" t="n">
        <v>0</v>
      </c>
      <c r="M323" s="3" t="n">
        <v>0</v>
      </c>
      <c r="N323" s="3" t="n">
        <v>0</v>
      </c>
      <c r="O323" s="3">
        <f>SUM(C323:N323)</f>
        <v/>
      </c>
      <c r="P323" t="inlineStr"/>
    </row>
    <row r="324">
      <c r="B324" s="8" t="inlineStr">
        <is>
          <t>Subtotal</t>
        </is>
      </c>
      <c r="C324" s="9">
        <f>SUM(C322:C323)</f>
        <v/>
      </c>
      <c r="D324" s="9">
        <f>SUM(D322:D323)</f>
        <v/>
      </c>
      <c r="E324" s="9">
        <f>SUM(E322:E323)</f>
        <v/>
      </c>
      <c r="F324" s="9">
        <f>SUM(F322:F323)</f>
        <v/>
      </c>
      <c r="G324" s="9">
        <f>SUM(G322:G323)</f>
        <v/>
      </c>
      <c r="H324" s="9">
        <f>SUM(H322:H323)</f>
        <v/>
      </c>
      <c r="I324" s="9">
        <f>SUM(I322:I323)</f>
        <v/>
      </c>
      <c r="J324" s="9">
        <f>SUM(J322:J323)</f>
        <v/>
      </c>
      <c r="K324" s="9">
        <f>SUM(K322:K323)</f>
        <v/>
      </c>
      <c r="L324" s="9">
        <f>SUM(L322:L323)</f>
        <v/>
      </c>
      <c r="M324" s="9">
        <f>SUM(M322:M323)</f>
        <v/>
      </c>
      <c r="N324" s="9">
        <f>SUM(N322:N323)</f>
        <v/>
      </c>
      <c r="O324" s="9">
        <f>SUM(C324:N324)</f>
        <v/>
      </c>
    </row>
    <row r="326">
      <c r="B326" s="6" t="inlineStr">
        <is>
          <t>TAKEOVER &amp; DISPO EXPENSES</t>
        </is>
      </c>
    </row>
    <row r="327">
      <c r="A327" t="inlineStr">
        <is>
          <t>7540-0000</t>
        </is>
      </c>
      <c r="B327" s="7" t="inlineStr">
        <is>
          <t>Other Non-Recurring Expenses</t>
        </is>
      </c>
      <c r="C327" s="3" t="n">
        <v>0</v>
      </c>
      <c r="D327" s="3" t="n">
        <v>0</v>
      </c>
      <c r="E327" s="3" t="n">
        <v>0</v>
      </c>
      <c r="F327" s="3" t="n">
        <v>0</v>
      </c>
      <c r="G327" s="3" t="n">
        <v>0</v>
      </c>
      <c r="H327" s="3" t="n">
        <v>0</v>
      </c>
      <c r="I327" s="3" t="n">
        <v>0</v>
      </c>
      <c r="J327" s="3" t="n">
        <v>0</v>
      </c>
      <c r="K327" s="3" t="n">
        <v>0</v>
      </c>
      <c r="L327" s="3" t="n">
        <v>0</v>
      </c>
      <c r="M327" s="3" t="n">
        <v>0</v>
      </c>
      <c r="N327" s="3" t="n">
        <v>0</v>
      </c>
      <c r="O327" s="3">
        <f>SUM(C327:N327)</f>
        <v/>
      </c>
      <c r="P327" t="inlineStr"/>
    </row>
    <row r="328">
      <c r="B328" s="8" t="inlineStr">
        <is>
          <t>Subtotal</t>
        </is>
      </c>
      <c r="C328" s="9">
        <f>SUM(C327:C327)</f>
        <v/>
      </c>
      <c r="D328" s="9">
        <f>SUM(D327:D327)</f>
        <v/>
      </c>
      <c r="E328" s="9">
        <f>SUM(E327:E327)</f>
        <v/>
      </c>
      <c r="F328" s="9">
        <f>SUM(F327:F327)</f>
        <v/>
      </c>
      <c r="G328" s="9">
        <f>SUM(G327:G327)</f>
        <v/>
      </c>
      <c r="H328" s="9">
        <f>SUM(H327:H327)</f>
        <v/>
      </c>
      <c r="I328" s="9">
        <f>SUM(I327:I327)</f>
        <v/>
      </c>
      <c r="J328" s="9">
        <f>SUM(J327:J327)</f>
        <v/>
      </c>
      <c r="K328" s="9">
        <f>SUM(K327:K327)</f>
        <v/>
      </c>
      <c r="L328" s="9">
        <f>SUM(L327:L327)</f>
        <v/>
      </c>
      <c r="M328" s="9">
        <f>SUM(M327:M327)</f>
        <v/>
      </c>
      <c r="N328" s="9">
        <f>SUM(N327:N327)</f>
        <v/>
      </c>
      <c r="O328" s="9">
        <f>SUM(C328:N328)</f>
        <v/>
      </c>
    </row>
    <row r="330">
      <c r="B330" s="6" t="inlineStr">
        <is>
          <t>FUND &amp; SEPARATE ACCOUNT EXPENSES</t>
        </is>
      </c>
    </row>
    <row r="331">
      <c r="A331" t="inlineStr">
        <is>
          <t>8100-0000</t>
        </is>
      </c>
      <c r="B331" s="7" t="inlineStr">
        <is>
          <t>Asset Management Fees</t>
        </is>
      </c>
      <c r="C331" s="3" t="n">
        <v>11779.8027</v>
      </c>
      <c r="D331" s="3" t="n">
        <v>11851.2624</v>
      </c>
      <c r="E331" s="3" t="n">
        <v>12280.5714</v>
      </c>
      <c r="F331" s="3" t="n">
        <v>12419.0754</v>
      </c>
      <c r="G331" s="3" t="n">
        <v>12437.5962</v>
      </c>
      <c r="H331" s="3" t="n">
        <v>12590.8674</v>
      </c>
      <c r="I331" s="3" t="n">
        <v>12677.9148</v>
      </c>
      <c r="J331" s="3" t="n">
        <v>12687.6228</v>
      </c>
      <c r="K331" s="3" t="n">
        <v>11828.2116</v>
      </c>
      <c r="L331" s="3" t="n">
        <v>11812.5768</v>
      </c>
      <c r="M331" s="3" t="n">
        <v>11296.1544</v>
      </c>
      <c r="N331" s="3" t="n">
        <v>10220.8746</v>
      </c>
      <c r="O331" s="3">
        <f>SUM(C331:N331)</f>
        <v/>
      </c>
      <c r="P331" t="inlineStr">
        <is>
          <t>3% of revenue or $8,000/mo min</t>
        </is>
      </c>
    </row>
    <row r="332">
      <c r="B332" s="8" t="inlineStr">
        <is>
          <t>Subtotal</t>
        </is>
      </c>
      <c r="C332" s="9">
        <f>SUM(C331:C331)</f>
        <v/>
      </c>
      <c r="D332" s="9">
        <f>SUM(D331:D331)</f>
        <v/>
      </c>
      <c r="E332" s="9">
        <f>SUM(E331:E331)</f>
        <v/>
      </c>
      <c r="F332" s="9">
        <f>SUM(F331:F331)</f>
        <v/>
      </c>
      <c r="G332" s="9">
        <f>SUM(G331:G331)</f>
        <v/>
      </c>
      <c r="H332" s="9">
        <f>SUM(H331:H331)</f>
        <v/>
      </c>
      <c r="I332" s="9">
        <f>SUM(I331:I331)</f>
        <v/>
      </c>
      <c r="J332" s="9">
        <f>SUM(J331:J331)</f>
        <v/>
      </c>
      <c r="K332" s="9">
        <f>SUM(K331:K331)</f>
        <v/>
      </c>
      <c r="L332" s="9">
        <f>SUM(L331:L331)</f>
        <v/>
      </c>
      <c r="M332" s="9">
        <f>SUM(M331:M331)</f>
        <v/>
      </c>
      <c r="N332" s="9">
        <f>SUM(N331:N331)</f>
        <v/>
      </c>
      <c r="O332" s="9">
        <f>SUM(C332:N332)</f>
        <v/>
      </c>
    </row>
    <row r="334">
      <c r="B334" s="5" t="inlineStr">
        <is>
          <t>Total Below NOI</t>
        </is>
      </c>
      <c r="C334" s="10">
        <f>C303+C308+C314+C319+C324+C328+C332</f>
        <v/>
      </c>
      <c r="D334" s="10">
        <f>D303+D308+D314+D319+D324+D328+D332</f>
        <v/>
      </c>
      <c r="E334" s="10">
        <f>E303+E308+E314+E319+E324+E328+E332</f>
        <v/>
      </c>
      <c r="F334" s="10">
        <f>F303+F308+F314+F319+F324+F328+F332</f>
        <v/>
      </c>
      <c r="G334" s="10">
        <f>G303+G308+G314+G319+G324+G328+G332</f>
        <v/>
      </c>
      <c r="H334" s="10">
        <f>H303+H308+H314+H319+H324+H328+H332</f>
        <v/>
      </c>
      <c r="I334" s="10">
        <f>I303+I308+I314+I319+I324+I328+I332</f>
        <v/>
      </c>
      <c r="J334" s="10">
        <f>J303+J308+J314+J319+J324+J328+J332</f>
        <v/>
      </c>
      <c r="K334" s="10">
        <f>K303+K308+K314+K319+K324+K328+K332</f>
        <v/>
      </c>
      <c r="L334" s="10">
        <f>L303+L308+L314+L319+L324+L328+L332</f>
        <v/>
      </c>
      <c r="M334" s="10">
        <f>M303+M308+M314+M319+M324+M328+M332</f>
        <v/>
      </c>
      <c r="N334" s="10">
        <f>N303+N308+N314+N319+N324+N328+N332</f>
        <v/>
      </c>
      <c r="O334" s="10">
        <f>SUM(C334:N334)</f>
        <v/>
      </c>
    </row>
    <row r="336">
      <c r="B336" s="1" t="inlineStr">
        <is>
          <t>TOTAL INCOME</t>
        </is>
      </c>
      <c r="C336" s="11">
        <f>C40+C86</f>
        <v/>
      </c>
      <c r="D336" s="11">
        <f>D40+D86</f>
        <v/>
      </c>
      <c r="E336" s="11">
        <f>E40+E86</f>
        <v/>
      </c>
      <c r="F336" s="11">
        <f>F40+F86</f>
        <v/>
      </c>
      <c r="G336" s="11">
        <f>G40+G86</f>
        <v/>
      </c>
      <c r="H336" s="11">
        <f>H40+H86</f>
        <v/>
      </c>
      <c r="I336" s="11">
        <f>I40+I86</f>
        <v/>
      </c>
      <c r="J336" s="11">
        <f>J40+J86</f>
        <v/>
      </c>
      <c r="K336" s="11">
        <f>K40+K86</f>
        <v/>
      </c>
      <c r="L336" s="11">
        <f>L40+L86</f>
        <v/>
      </c>
      <c r="M336" s="11">
        <f>M40+M86</f>
        <v/>
      </c>
      <c r="N336" s="11">
        <f>N40+N86</f>
        <v/>
      </c>
      <c r="O336" s="11">
        <f>SUM(C336:N336)</f>
        <v/>
      </c>
    </row>
    <row r="338">
      <c r="B338" s="1" t="inlineStr">
        <is>
          <t>TOTAL EXPENSES</t>
        </is>
      </c>
      <c r="C338" s="11">
        <f>C111+C198+C215+C259+C278+C290+C297</f>
        <v/>
      </c>
      <c r="D338" s="11">
        <f>D111+D198+D215+D259+D278+D290+D297</f>
        <v/>
      </c>
      <c r="E338" s="11">
        <f>E111+E198+E215+E259+E278+E290+E297</f>
        <v/>
      </c>
      <c r="F338" s="11">
        <f>F111+F198+F215+F259+F278+F290+F297</f>
        <v/>
      </c>
      <c r="G338" s="11">
        <f>G111+G198+G215+G259+G278+G290+G297</f>
        <v/>
      </c>
      <c r="H338" s="11">
        <f>H111+H198+H215+H259+H278+H290+H297</f>
        <v/>
      </c>
      <c r="I338" s="11">
        <f>I111+I198+I215+I259+I278+I290+I297</f>
        <v/>
      </c>
      <c r="J338" s="11">
        <f>J111+J198+J215+J259+J278+J290+J297</f>
        <v/>
      </c>
      <c r="K338" s="11">
        <f>K111+K198+K215+K259+K278+K290+K297</f>
        <v/>
      </c>
      <c r="L338" s="11">
        <f>L111+L198+L215+L259+L278+L290+L297</f>
        <v/>
      </c>
      <c r="M338" s="11">
        <f>M111+M198+M215+M259+M278+M290+M297</f>
        <v/>
      </c>
      <c r="N338" s="11">
        <f>N111+N198+N215+N259+N278+N290+N297</f>
        <v/>
      </c>
      <c r="O338" s="11">
        <f>SUM(C338:N338)</f>
        <v/>
      </c>
    </row>
    <row r="340">
      <c r="B340" s="1" t="inlineStr">
        <is>
          <t>NET OPERATING INCOME</t>
        </is>
      </c>
      <c r="C340" s="11">
        <f>C336-C338</f>
        <v/>
      </c>
      <c r="D340" s="11">
        <f>D336-D338</f>
        <v/>
      </c>
      <c r="E340" s="11">
        <f>E336-E338</f>
        <v/>
      </c>
      <c r="F340" s="11">
        <f>F336-F338</f>
        <v/>
      </c>
      <c r="G340" s="11">
        <f>G336-G338</f>
        <v/>
      </c>
      <c r="H340" s="11">
        <f>H336-H338</f>
        <v/>
      </c>
      <c r="I340" s="11">
        <f>I336-I338</f>
        <v/>
      </c>
      <c r="J340" s="11">
        <f>J336-J338</f>
        <v/>
      </c>
      <c r="K340" s="11">
        <f>K336-K338</f>
        <v/>
      </c>
      <c r="L340" s="11">
        <f>L336-L338</f>
        <v/>
      </c>
      <c r="M340" s="11">
        <f>M336-M338</f>
        <v/>
      </c>
      <c r="N340" s="11">
        <f>N336-N338</f>
        <v/>
      </c>
      <c r="O340" s="11">
        <f>SUM(C340:N340)</f>
        <v/>
      </c>
    </row>
    <row r="342">
      <c r="B342" s="1" t="inlineStr">
        <is>
          <t>NET INCOME</t>
        </is>
      </c>
      <c r="C342" s="11">
        <f>C340-C334</f>
        <v/>
      </c>
      <c r="D342" s="11">
        <f>D340-D334</f>
        <v/>
      </c>
      <c r="E342" s="11">
        <f>E340-E334</f>
        <v/>
      </c>
      <c r="F342" s="11">
        <f>F340-F334</f>
        <v/>
      </c>
      <c r="G342" s="11">
        <f>G340-G334</f>
        <v/>
      </c>
      <c r="H342" s="11">
        <f>H340-H334</f>
        <v/>
      </c>
      <c r="I342" s="11">
        <f>I340-I334</f>
        <v/>
      </c>
      <c r="J342" s="11">
        <f>J340-J334</f>
        <v/>
      </c>
      <c r="K342" s="11">
        <f>K340-K334</f>
        <v/>
      </c>
      <c r="L342" s="11">
        <f>L340-L334</f>
        <v/>
      </c>
      <c r="M342" s="11">
        <f>M340-M334</f>
        <v/>
      </c>
      <c r="N342" s="11">
        <f>N340-N334</f>
        <v/>
      </c>
      <c r="O342" s="11">
        <f>SUM(C342:N342)</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2026-04-19T22:40:33Z</dcterms:created>
  <dcterms:modified xsi:type="dcterms:W3CDTF">2026-04-19T22:40:33Z</dcterms:modified>
</cp:coreProperties>
</file>